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7A2D7E96-6E34-419A-AE5F-296B3A7E7977}"/>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465" windowWidth="16005" windowHeight="10785"/>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B13" i="1"/>
  <c r="H8" i="1"/>
  <c r="E28" i="1"/>
  <c r="E29" i="1"/>
  <c r="E27" i="1"/>
  <c r="E30" i="1"/>
  <c r="F30" i="1"/>
  <c r="F27" i="1"/>
  <c r="C12" i="1"/>
  <c r="C13" i="1"/>
  <c r="I11" i="1"/>
  <c r="D12" i="1"/>
  <c r="D13" i="1"/>
  <c r="J11" i="1"/>
  <c r="H11" i="1"/>
  <c r="I10" i="1"/>
  <c r="J10" i="1"/>
  <c r="H10" i="1"/>
  <c r="I9" i="1"/>
  <c r="J9" i="1"/>
  <c r="H9" i="1"/>
  <c r="J8" i="1"/>
  <c r="I8" i="1"/>
  <c r="I7" i="1"/>
  <c r="J7" i="1"/>
  <c r="H7"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H55" i="1"/>
  <c r="I55" i="1"/>
  <c r="J55" i="1"/>
  <c r="A56" i="1"/>
  <c r="B56" i="1"/>
  <c r="C56" i="1"/>
  <c r="D56" i="1"/>
  <c r="E56" i="1"/>
  <c r="F56" i="1"/>
  <c r="G56" i="1"/>
  <c r="H56" i="1"/>
  <c r="I56" i="1"/>
  <c r="J56" i="1"/>
  <c r="A57" i="1"/>
  <c r="B57" i="1"/>
  <c r="C57" i="1"/>
  <c r="D57" i="1"/>
  <c r="E57" i="1"/>
  <c r="F57" i="1"/>
  <c r="G57" i="1"/>
  <c r="H57" i="1"/>
  <c r="I57" i="1"/>
  <c r="J57" i="1"/>
  <c r="A58" i="1"/>
  <c r="B58" i="1"/>
  <c r="C58" i="1"/>
  <c r="D58" i="1"/>
  <c r="E58" i="1"/>
  <c r="F58" i="1"/>
  <c r="G58" i="1"/>
  <c r="H58" i="1"/>
  <c r="I58" i="1"/>
  <c r="J58" i="1"/>
  <c r="A59" i="1"/>
  <c r="B59" i="1"/>
  <c r="C59" i="1"/>
  <c r="D59" i="1"/>
  <c r="E59" i="1"/>
  <c r="F59" i="1"/>
  <c r="G59" i="1"/>
  <c r="H59" i="1"/>
  <c r="I59" i="1"/>
  <c r="J59" i="1"/>
  <c r="A60" i="1"/>
  <c r="B60" i="1"/>
  <c r="C60" i="1"/>
  <c r="D60" i="1"/>
  <c r="E60" i="1"/>
  <c r="F60" i="1"/>
  <c r="G60" i="1"/>
  <c r="H60" i="1"/>
  <c r="I60" i="1"/>
  <c r="J60" i="1"/>
  <c r="A61" i="1"/>
  <c r="B61" i="1"/>
  <c r="C61" i="1"/>
  <c r="D61" i="1"/>
  <c r="E61" i="1"/>
  <c r="F61" i="1"/>
  <c r="G61" i="1"/>
  <c r="H61" i="1"/>
  <c r="I61" i="1"/>
  <c r="J61" i="1"/>
  <c r="A14" i="1"/>
  <c r="A62" i="1"/>
  <c r="B62" i="1"/>
  <c r="C62" i="1"/>
  <c r="D62" i="1"/>
  <c r="E62" i="1"/>
  <c r="F62" i="1"/>
  <c r="G62" i="1"/>
  <c r="H62" i="1"/>
  <c r="I62" i="1"/>
  <c r="J62" i="1"/>
  <c r="A15" i="1"/>
  <c r="A63" i="1"/>
  <c r="B15" i="1"/>
  <c r="B63" i="1"/>
  <c r="C15" i="1"/>
  <c r="C63" i="1"/>
  <c r="D15" i="1"/>
  <c r="D63" i="1"/>
  <c r="E63" i="1"/>
  <c r="F63" i="1"/>
  <c r="G63" i="1"/>
  <c r="H63" i="1"/>
  <c r="I63" i="1"/>
  <c r="J63" i="1"/>
  <c r="A64" i="1"/>
  <c r="B16" i="1"/>
  <c r="B64" i="1"/>
  <c r="C16" i="1"/>
  <c r="C64" i="1"/>
  <c r="D16" i="1"/>
  <c r="D64" i="1"/>
  <c r="L15" i="1"/>
  <c r="L17" i="1"/>
  <c r="M15" i="1"/>
  <c r="M17" i="1"/>
  <c r="N15" i="1"/>
  <c r="N17" i="1"/>
  <c r="E16" i="1"/>
  <c r="E64" i="1"/>
  <c r="A65" i="1"/>
  <c r="B65" i="1"/>
  <c r="C65" i="1"/>
  <c r="D65" i="1"/>
  <c r="E65" i="1"/>
  <c r="F65" i="1"/>
  <c r="G65" i="1"/>
  <c r="H65" i="1"/>
  <c r="I65" i="1"/>
  <c r="J65" i="1"/>
  <c r="A66" i="1"/>
  <c r="B18" i="1"/>
  <c r="B66" i="1"/>
  <c r="C18" i="1"/>
  <c r="C66" i="1"/>
  <c r="D18" i="1"/>
  <c r="D66" i="1"/>
  <c r="E66" i="1"/>
  <c r="F66" i="1"/>
  <c r="G66" i="1"/>
  <c r="H66" i="1"/>
  <c r="I66" i="1"/>
  <c r="J66" i="1"/>
  <c r="A67" i="1"/>
  <c r="B67" i="1"/>
  <c r="C67" i="1"/>
  <c r="D67" i="1"/>
  <c r="E19" i="1"/>
  <c r="E67" i="1"/>
  <c r="F67" i="1"/>
  <c r="G67" i="1"/>
  <c r="H67" i="1"/>
  <c r="I67" i="1"/>
  <c r="J67" i="1"/>
  <c r="A68" i="1"/>
  <c r="B68" i="1"/>
  <c r="C68" i="1"/>
  <c r="D68" i="1"/>
  <c r="E20" i="1"/>
  <c r="E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F75" i="1"/>
  <c r="G75" i="1"/>
  <c r="H75" i="1"/>
  <c r="I75" i="1"/>
  <c r="J75" i="1"/>
  <c r="A76" i="1"/>
  <c r="B76" i="1"/>
  <c r="C76" i="1"/>
  <c r="D76" i="1"/>
  <c r="E76" i="1"/>
  <c r="F28" i="1"/>
  <c r="F76" i="1"/>
  <c r="G76" i="1"/>
  <c r="H76" i="1"/>
  <c r="I76" i="1"/>
  <c r="J76" i="1"/>
  <c r="A77" i="1"/>
  <c r="B77" i="1"/>
  <c r="C77" i="1"/>
  <c r="D77" i="1"/>
  <c r="E77" i="1"/>
  <c r="F29" i="1"/>
  <c r="F77" i="1"/>
  <c r="G77" i="1"/>
  <c r="H77" i="1"/>
  <c r="I77" i="1"/>
  <c r="J77" i="1"/>
  <c r="A49"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<sst xmlns="http://schemas.openxmlformats.org/spreadsheetml/2006/main" count="49" uniqueCount="41">
  <si>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</si>
  <si>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</si>
  <si>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</si>
  <si>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</si>
  <si>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</si>
  <si>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</si>
  <si>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</si>
  <si>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</si>
  <si>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</si>
  <si>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</si>
  <si>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</si>
  <si>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</si>
  <si>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</si>
  <si>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</si>
  <si>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</si>
  <si>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</si>
  <si>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</si>
  <si>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</si>
  <si>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</si>
  <si>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</si>
  <si>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</si>
  <si>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</si>
  <si>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</si>
  <si>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</si>
  <si>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</si>
  <si>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</si>
  <si>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</si>
  <si>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</si>
  <si>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</si>
  <si>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</si>
  <si>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</si>
  <si>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</si>
  <si>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</si>
  <si>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</si>
  <si>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</si>
  <si>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</si>
  <si>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Elle</t>
  </si>
  <si>
    <t>Melle</t>
  </si>
  <si>
    <t>Felle</t>
  </si>
  <si>
    <t>Oppg 5.19</t>
  </si>
  <si>
    <t>minutter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</si>
</sst>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7" fontId="4" fillId="5" borderId="7" xfId="0" applyNumberFormat="1" applyFont="1" applyFill="1" applyBorder="1" applyAlignment="1" applyProtection="1">
      <alignment horizontal="left"/>
      <protection locked="0"/>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1133475</xdr:colOff>
          <xdr:row>0</xdr:row>
          <xdr:rowOff>38100</xdr:rowOff>
        </xdr:from>
        <xdr:to>
          <xdr:col>0</xdr:col>
          <xdr:colOff>1981200</xdr:colOff>
          <xdr:row>0</xdr:row>
          <xdr:rowOff>276225</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38100</xdr:rowOff>
        </xdr:from>
        <xdr:to>
          <xdr:col>0</xdr:col>
          <xdr:colOff>1114425</xdr:colOff>
          <xdr:row>0</xdr:row>
          <xdr:rowOff>276225</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180975</xdr:colOff>
          <xdr:row>0</xdr:row>
          <xdr:rowOff>276225</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180975</xdr:colOff>
          <xdr:row>0</xdr:row>
          <xdr:rowOff>38100</xdr:rowOff>
        </xdr:from>
        <xdr:to>
          <xdr:col>1</xdr:col>
          <xdr:colOff>876300</xdr:colOff>
          <xdr:row>0</xdr:row>
          <xdr:rowOff>276225</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638175</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140" zoomScaleNormal="140" zoomScalePageLayoutView="140" workbookViewId="0">
      <pane ySplit="2" topLeftCell="A16" activePane="bottomLeft" state="frozen"/>
      <selection pane="bottomLeft" activeCell="D21" sqref="D21"/>
    </sheetView>
  </sheetViews>
  <sheetFormatPr baseColWidth="10" defaultColWidth="7.85546875" defaultRowHeight="12.75" x14ac:dyDescent="0.2"/>
  <cols>
    <col min="1" max="1" width="35.28515625" style="1" customWidth="1"/>
    <col min="2" max="4" width="12.42578125" style="1" customWidth="1"/>
    <col min="5" max="5" width="11.42578125" style="1" customWidth="1"/>
    <col min="6" max="6" width="8.42578125" style="1" customWidth="1"/>
    <col min="7" max="7" width="16" style="1" customWidth="1"/>
    <col min="8" max="9" width="11.85546875" style="1" customWidth="1"/>
    <col min="10" max="10" width="11.85546875" style="2" customWidth="1"/>
    <col min="11" max="14" width="7.85546875" style="2" hidden="1" customWidth="1"/>
    <col min="15" max="18" width="7.85546875" style="2" customWidth="1"/>
    <col min="19" max="16384" width="7.85546875" style="1"/>
  </cols>
  <sheetData>
    <row r="1" spans="1:18" ht="25.7" customHeight="1" x14ac:dyDescent="0.2">
      <c r="A1" s="9"/>
      <c r="B1" s="9"/>
      <c r="C1" s="67" t="s">
        <v>20</v>
      </c>
      <c r="D1" s="9"/>
      <c r="E1" s="9"/>
      <c r="F1" s="9"/>
      <c r="G1" s="9"/>
      <c r="H1" s="9"/>
      <c r="I1" s="9"/>
      <c r="J1" s="10"/>
      <c r="K1" s="10"/>
      <c r="L1" s="10"/>
      <c r="M1" s="10"/>
      <c r="N1" s="10"/>
      <c r="O1" s="10"/>
      <c r="P1" s="10"/>
      <c r="Q1" s="10"/>
      <c r="R1" s="10"/>
    </row>
    <row r="2" spans="1:18" ht="23.25" x14ac:dyDescent="0.35">
      <c r="A2" s="21" t="s">
        <v>0</v>
      </c>
      <c r="B2" s="22"/>
      <c r="C2" s="22"/>
      <c r="D2" s="23"/>
      <c r="E2" s="24"/>
      <c r="F2" s="18"/>
      <c r="G2" s="18"/>
      <c r="H2" s="18"/>
      <c r="I2" s="18"/>
      <c r="J2" s="19"/>
      <c r="K2" s="19"/>
      <c r="L2" s="19"/>
      <c r="M2" s="19"/>
      <c r="N2" s="19"/>
      <c r="O2" s="19"/>
      <c r="P2" s="19"/>
      <c r="Q2" s="19"/>
      <c r="R2" s="19"/>
    </row>
    <row r="3" spans="1:18" x14ac:dyDescent="0.2">
      <c r="A3" s="27"/>
      <c r="B3" s="27" t="s">
        <v>1</v>
      </c>
      <c r="C3" s="114" t="s">
        <v>39</v>
      </c>
      <c r="D3" s="20"/>
      <c r="E3" s="18"/>
      <c r="F3" s="18"/>
      <c r="G3" s="18"/>
      <c r="H3" s="18"/>
      <c r="I3" s="18"/>
      <c r="J3" s="19"/>
      <c r="K3" s="19"/>
      <c r="L3" s="19"/>
      <c r="M3" s="19"/>
      <c r="N3" s="19"/>
      <c r="O3" s="19"/>
      <c r="P3" s="19"/>
      <c r="Q3" s="19"/>
      <c r="R3" s="19"/>
    </row>
    <row r="4" spans="1:18" x14ac:dyDescent="0.2">
      <c r="A4" s="31"/>
      <c r="B4" s="31" t="s">
        <v>2</v>
      </c>
      <c r="C4" s="73" t="s">
        <v>40</v>
      </c>
      <c r="D4" s="20"/>
      <c r="E4" s="18"/>
      <c r="F4" s="18"/>
      <c r="G4" s="18"/>
      <c r="H4" s="18"/>
      <c r="I4" s="18"/>
      <c r="J4" s="19"/>
      <c r="K4" s="19"/>
      <c r="L4" s="19"/>
      <c r="M4" s="19"/>
      <c r="N4" s="19"/>
      <c r="O4" s="19"/>
      <c r="P4" s="19"/>
      <c r="Q4" s="19"/>
      <c r="R4" s="19"/>
    </row>
    <row r="5" spans="1:18" x14ac:dyDescent="0.2">
      <c r="A5" s="14"/>
      <c r="B5" s="15"/>
      <c r="C5" s="16"/>
      <c r="D5" s="17"/>
      <c r="E5" s="18"/>
      <c r="F5" s="18"/>
      <c r="G5" s="18"/>
      <c r="H5" s="122" t="s">
        <v>35</v>
      </c>
      <c r="I5" s="122"/>
      <c r="J5" s="122"/>
      <c r="K5" s="18"/>
      <c r="L5" s="18"/>
      <c r="M5" s="18"/>
      <c r="N5" s="18"/>
      <c r="O5" s="18"/>
      <c r="P5" s="18"/>
      <c r="Q5" s="18"/>
      <c r="R5" s="18"/>
    </row>
    <row r="6" spans="1:18" x14ac:dyDescent="0.2">
      <c r="A6" s="59" t="s">
        <v>3</v>
      </c>
      <c r="B6" s="32" t="s">
        <v>36</v>
      </c>
      <c r="C6" s="32" t="s">
        <v>37</v>
      </c>
      <c r="D6" s="32" t="s">
        <v>38</v>
      </c>
      <c r="E6" s="18"/>
      <c r="F6" s="117" t="s">
        <v>34</v>
      </c>
      <c r="G6" s="118"/>
      <c r="H6" s="71" t="str">
        <f>IF(B6="","",B6)</f>
        <v>Elle</v>
      </c>
      <c r="I6" s="71" t="str">
        <f>IF(C6="","",C6)</f>
        <v>Melle</v>
      </c>
      <c r="J6" s="71" t="str">
        <f>IF(D6="","",D6)</f>
        <v>Felle</v>
      </c>
      <c r="K6" s="19" t="s">
        <v>4</v>
      </c>
      <c r="L6" s="19"/>
      <c r="M6" s="19"/>
      <c r="N6" s="19"/>
      <c r="O6" s="19"/>
      <c r="P6" s="19"/>
      <c r="Q6" s="19"/>
      <c r="R6" s="19"/>
    </row>
    <row r="7" spans="1:18" x14ac:dyDescent="0.2">
      <c r="A7" s="29" t="s">
        <v>32</v>
      </c>
      <c r="B7" s="74">
        <v>20</v>
      </c>
      <c r="C7" s="74">
        <v>12</v>
      </c>
      <c r="D7" s="74">
        <v>6</v>
      </c>
      <c r="E7" s="18"/>
      <c r="F7" s="119" t="s">
        <v>27</v>
      </c>
      <c r="G7" s="116" t="s">
        <v>27</v>
      </c>
      <c r="H7" s="72">
        <f>IF(B7&gt;0,B$13/B7,"")</f>
        <v>12.5</v>
      </c>
      <c r="I7" s="72">
        <f t="shared" ref="I7:J7" si="0">IF(C7&gt;0,C$13/C7,"")</f>
        <v>18.75</v>
      </c>
      <c r="J7" s="72">
        <f t="shared" si="0"/>
        <v>29.166666666666668</v>
      </c>
      <c r="K7" s="19"/>
      <c r="L7" s="19"/>
      <c r="M7" s="19"/>
      <c r="N7" s="19"/>
      <c r="O7" s="19"/>
      <c r="P7" s="19"/>
      <c r="Q7" s="19"/>
      <c r="R7" s="19"/>
    </row>
    <row r="8" spans="1:18" x14ac:dyDescent="0.2">
      <c r="A8" s="63" t="s">
        <v>14</v>
      </c>
      <c r="B8" s="47">
        <v>1200</v>
      </c>
      <c r="C8" s="48">
        <v>1100</v>
      </c>
      <c r="D8" s="48">
        <v>875</v>
      </c>
      <c r="E8" s="18"/>
      <c r="F8" s="119" t="s">
        <v>28</v>
      </c>
      <c r="G8" s="116" t="s">
        <v>28</v>
      </c>
      <c r="H8" s="72">
        <f>IF(B8&gt;0,B$13/B8,"")</f>
        <v>0.20833333333333334</v>
      </c>
      <c r="I8" s="72">
        <f>IF(C8&gt;0,C$13/C8,"")</f>
        <v>0.20454545454545456</v>
      </c>
      <c r="J8" s="72">
        <f>IF(D8&gt;0,D$13/D8,"")</f>
        <v>0.2</v>
      </c>
      <c r="K8" s="19"/>
      <c r="L8" s="19"/>
      <c r="M8" s="19"/>
      <c r="N8" s="19"/>
      <c r="O8" s="19"/>
      <c r="P8" s="19"/>
      <c r="Q8" s="19"/>
      <c r="R8" s="19"/>
    </row>
    <row r="9" spans="1:18" x14ac:dyDescent="0.2">
      <c r="A9" s="29" t="s">
        <v>18</v>
      </c>
      <c r="B9" s="34">
        <v>600</v>
      </c>
      <c r="C9" s="34">
        <v>500</v>
      </c>
      <c r="D9" s="34">
        <v>450</v>
      </c>
      <c r="E9" s="18"/>
      <c r="F9" s="119" t="s">
        <v>29</v>
      </c>
      <c r="G9" s="116" t="s">
        <v>29</v>
      </c>
      <c r="H9" s="72">
        <f>IF(B9&gt;0,B$13/B9,"")</f>
        <v>0.41666666666666669</v>
      </c>
      <c r="I9" s="72">
        <f t="shared" ref="I9:J11" si="1">IF(C9&gt;0,C$13/C9,"")</f>
        <v>0.45</v>
      </c>
      <c r="J9" s="72">
        <f t="shared" si="1"/>
        <v>0.3888888888888889</v>
      </c>
      <c r="K9" s="19"/>
      <c r="L9" s="19"/>
      <c r="M9" s="19"/>
      <c r="N9" s="19"/>
      <c r="O9" s="19"/>
      <c r="P9" s="19"/>
      <c r="Q9" s="19"/>
      <c r="R9" s="19"/>
    </row>
    <row r="10" spans="1:18" x14ac:dyDescent="0.2">
      <c r="A10" s="29" t="s">
        <v>15</v>
      </c>
      <c r="B10" s="34">
        <v>300</v>
      </c>
      <c r="C10" s="34">
        <v>300</v>
      </c>
      <c r="D10" s="34">
        <v>200</v>
      </c>
      <c r="E10" s="18"/>
      <c r="F10" s="119" t="s">
        <v>30</v>
      </c>
      <c r="G10" s="116" t="s">
        <v>30</v>
      </c>
      <c r="H10" s="72">
        <f>IF(B10&gt;0,B$13/B10,"")</f>
        <v>0.83333333333333337</v>
      </c>
      <c r="I10" s="72">
        <f t="shared" si="1"/>
        <v>0.75</v>
      </c>
      <c r="J10" s="72">
        <f t="shared" si="1"/>
        <v>0.875</v>
      </c>
      <c r="K10" s="19"/>
      <c r="L10" s="19"/>
      <c r="M10" s="19"/>
      <c r="N10" s="19"/>
      <c r="O10" s="19"/>
      <c r="P10" s="19"/>
      <c r="Q10" s="19"/>
      <c r="R10" s="19"/>
    </row>
    <row r="11" spans="1:18" x14ac:dyDescent="0.2">
      <c r="A11" s="28" t="s">
        <v>16</v>
      </c>
      <c r="B11" s="33">
        <v>50</v>
      </c>
      <c r="C11" s="33">
        <v>75</v>
      </c>
      <c r="D11" s="33">
        <v>50</v>
      </c>
      <c r="E11" s="18"/>
      <c r="F11" s="115" t="s">
        <v>33</v>
      </c>
      <c r="G11" s="116" t="s">
        <v>31</v>
      </c>
      <c r="H11" s="72">
        <f>IF(B11&gt;0,B$13/B11,"")</f>
        <v>5</v>
      </c>
      <c r="I11" s="72">
        <f t="shared" si="1"/>
        <v>3</v>
      </c>
      <c r="J11" s="72">
        <f t="shared" si="1"/>
        <v>3.5</v>
      </c>
      <c r="K11" s="19"/>
      <c r="L11" s="19"/>
      <c r="M11" s="19"/>
      <c r="N11" s="19"/>
      <c r="O11" s="19"/>
      <c r="P11" s="19"/>
      <c r="Q11" s="19"/>
      <c r="R11" s="19"/>
    </row>
    <row r="12" spans="1:18" x14ac:dyDescent="0.2">
      <c r="A12" s="28" t="s">
        <v>17</v>
      </c>
      <c r="B12" s="53">
        <f>SUM(B9:B11)</f>
        <v>950</v>
      </c>
      <c r="C12" s="53">
        <f t="shared" ref="C12:D12" si="2">SUM(C9:C11)</f>
        <v>875</v>
      </c>
      <c r="D12" s="53">
        <f t="shared" si="2"/>
        <v>700</v>
      </c>
      <c r="E12" s="18"/>
      <c r="F12" s="18"/>
      <c r="G12" s="18"/>
      <c r="H12" s="18"/>
      <c r="I12" s="18"/>
      <c r="J12" s="19"/>
      <c r="K12" s="19"/>
      <c r="L12" s="19"/>
      <c r="M12" s="19"/>
      <c r="N12" s="19"/>
      <c r="O12" s="19"/>
      <c r="P12" s="19"/>
      <c r="Q12" s="19"/>
      <c r="R12" s="19"/>
    </row>
    <row r="13" spans="1:18" x14ac:dyDescent="0.2">
      <c r="A13" s="60" t="s">
        <v>5</v>
      </c>
      <c r="B13" s="8">
        <f>B8-B12</f>
        <v>250</v>
      </c>
      <c r="C13" s="8">
        <f t="shared" ref="C13:D13" si="3">C8-C12</f>
        <v>225</v>
      </c>
      <c r="D13" s="8">
        <f t="shared" si="3"/>
        <v>175</v>
      </c>
      <c r="E13" s="18"/>
      <c r="F13" s="18"/>
      <c r="G13" s="18"/>
      <c r="H13" s="18"/>
      <c r="I13" s="18"/>
      <c r="J13" s="19"/>
      <c r="K13" s="19" t="s">
        <v>7</v>
      </c>
      <c r="L13" s="19"/>
      <c r="M13" s="19"/>
      <c r="N13" s="19"/>
      <c r="O13" s="19"/>
      <c r="P13" s="19"/>
      <c r="Q13" s="19"/>
      <c r="R13" s="19"/>
    </row>
    <row r="14" spans="1:18" x14ac:dyDescent="0.2">
      <c r="A14" s="28" t="str">
        <f>"Forbruk av knapp faktor "&amp;C4&amp;":"</f>
        <v>Forbruk av knapp faktor minutter:</v>
      </c>
      <c r="B14" s="47">
        <v>20</v>
      </c>
      <c r="C14" s="47">
        <v>12</v>
      </c>
      <c r="D14" s="47">
        <v>6</v>
      </c>
      <c r="E14" s="18"/>
      <c r="F14" s="18"/>
      <c r="G14" s="18"/>
      <c r="H14" s="18"/>
      <c r="I14" s="18"/>
      <c r="J14" s="19"/>
      <c r="K14" s="19"/>
      <c r="L14" s="19"/>
      <c r="M14" s="19"/>
      <c r="N14" s="19"/>
      <c r="O14" s="19"/>
      <c r="P14" s="19"/>
      <c r="Q14" s="19"/>
      <c r="R14" s="19"/>
    </row>
    <row r="15" spans="1:18" x14ac:dyDescent="0.2">
      <c r="A15" s="61" t="str">
        <f>"Dekningsbidrag/knapp faktor ("&amp;C4&amp;")"</f>
        <v>Dekningsbidrag/knapp faktor (minutter)</v>
      </c>
      <c r="B15" s="50">
        <f>IF(B14=0,0,B13/B14)</f>
        <v>12.5</v>
      </c>
      <c r="C15" s="50">
        <f>IF(C14=0,0,C13/C14)</f>
        <v>18.75</v>
      </c>
      <c r="D15" s="50">
        <f>IF(D14=0,0,D13/D14)</f>
        <v>29.166666666666668</v>
      </c>
      <c r="E15" s="18"/>
      <c r="F15" s="18"/>
      <c r="G15" s="18"/>
      <c r="H15" s="18"/>
      <c r="I15" s="18"/>
      <c r="J15" s="19"/>
      <c r="K15" s="19"/>
      <c r="L15" s="19">
        <f>IF(B14=0,0,IF(AND(C15&lt;=B15,D15&lt;=B15),1,IF(AND(C15&gt;B15,D15&gt;B15),3,2)))</f>
        <v>3</v>
      </c>
      <c r="M15" s="19">
        <f>IF(C14=0,0,IF(AND(B15&lt;=C15,D15&lt;=C15),1,IF(AND(B15&gt;C15,D15&gt;C15),3,2)))</f>
        <v>2</v>
      </c>
      <c r="N15" s="19">
        <f>IF(D14=0,0,IF(AND(B15&lt;=D15,C15&lt;=D15),1,IF(AND(B15&gt;D15,C15&gt;D15),3,2)))</f>
        <v>1</v>
      </c>
      <c r="O15" s="19"/>
      <c r="P15" s="19"/>
      <c r="Q15" s="19"/>
      <c r="R15" s="19"/>
    </row>
    <row r="16" spans="1:18" x14ac:dyDescent="0.2">
      <c r="A16" s="62" t="s">
        <v>8</v>
      </c>
      <c r="B16" s="54">
        <f>IF(B14=0,0,IF(AND(C15&lt;=B15,D15&lt;=B15),1,IF(AND(C15&gt;B15,D15&gt;B15),3,2)))</f>
        <v>3</v>
      </c>
      <c r="C16" s="54">
        <f>IF(C14=0,0,IF(AND(B15&lt;=C15,D15&lt;=C15),1,IF(AND(B15&gt;C15,D15&gt;C15),3,2)))</f>
        <v>2</v>
      </c>
      <c r="D16" s="54">
        <f>IF(D14=0,0,IF(AND(B15&lt;=D15,C15&lt;=D15),1,IF(AND(B15&gt;D15,C15&gt;D15),3,2)))</f>
        <v>1</v>
      </c>
      <c r="E16" s="55" t="str">
        <f>IF(SUM(B15:D15)=0,"",L17&amp;M17&amp;N17&amp;" er mest lønnsom fordi den gir størst db per knapp faktor")</f>
        <v>Felle er mest lønnsom fordi den gir størst db per knapp faktor</v>
      </c>
      <c r="F16" s="18"/>
      <c r="G16" s="18"/>
      <c r="H16" s="18"/>
      <c r="I16" s="18"/>
      <c r="J16" s="19"/>
      <c r="K16" s="19"/>
      <c r="L16" s="19"/>
      <c r="M16" s="19"/>
      <c r="N16" s="19"/>
      <c r="O16" s="19"/>
      <c r="P16" s="19"/>
      <c r="Q16" s="19"/>
      <c r="R16" s="19"/>
    </row>
    <row r="17" spans="1:18" ht="9.9499999999999993" customHeight="1" x14ac:dyDescent="0.2">
      <c r="A17" s="25"/>
      <c r="B17" s="26"/>
      <c r="C17" s="26"/>
      <c r="D17" s="26"/>
      <c r="E17" s="18"/>
      <c r="F17" s="18"/>
      <c r="G17" s="18"/>
      <c r="H17" s="18"/>
      <c r="I17" s="18"/>
      <c r="J17" s="19"/>
      <c r="K17" s="19"/>
      <c r="L17" s="19" t="str">
        <f>IF(L15=1,B6,"")</f>
        <v/>
      </c>
      <c r="M17" s="19" t="str">
        <f>IF(M15=1,C6,"")</f>
        <v/>
      </c>
      <c r="N17" s="19" t="str">
        <f>IF(N15=1,D6,"")</f>
        <v>Felle</v>
      </c>
      <c r="O17" s="19"/>
      <c r="P17" s="19"/>
      <c r="Q17" s="19"/>
      <c r="R17" s="19"/>
    </row>
    <row r="18" spans="1:18" x14ac:dyDescent="0.2">
      <c r="A18" s="7"/>
      <c r="B18" s="51" t="str">
        <f>B6</f>
        <v>Elle</v>
      </c>
      <c r="C18" s="51" t="str">
        <f>C6</f>
        <v>Melle</v>
      </c>
      <c r="D18" s="51" t="str">
        <f>D6</f>
        <v>Felle</v>
      </c>
      <c r="E18" s="51" t="s">
        <v>19</v>
      </c>
      <c r="F18" s="18"/>
      <c r="G18" s="18"/>
      <c r="H18" s="18"/>
      <c r="I18" s="18"/>
      <c r="J18" s="19"/>
      <c r="K18" s="19"/>
      <c r="L18" s="19"/>
      <c r="M18" s="19"/>
      <c r="N18" s="19"/>
      <c r="O18" s="19"/>
      <c r="P18" s="19"/>
      <c r="Q18" s="19"/>
      <c r="R18" s="19"/>
    </row>
    <row r="19" spans="1:18" x14ac:dyDescent="0.2">
      <c r="A19" s="30" t="s">
        <v>24</v>
      </c>
      <c r="B19" s="52">
        <v>10000</v>
      </c>
      <c r="C19" s="52">
        <v>6000</v>
      </c>
      <c r="D19" s="52">
        <v>10000</v>
      </c>
      <c r="E19" s="49">
        <f>B19*B13+C19*C13+D19*D13</f>
        <v>5600000</v>
      </c>
      <c r="F19" s="18"/>
      <c r="G19" s="18"/>
      <c r="H19" s="18"/>
      <c r="I19" s="18"/>
      <c r="J19" s="19"/>
      <c r="K19" s="19"/>
      <c r="L19" s="19"/>
      <c r="M19" s="19"/>
      <c r="N19" s="19"/>
      <c r="O19" s="19"/>
      <c r="P19" s="19"/>
      <c r="Q19" s="19"/>
      <c r="R19" s="19"/>
    </row>
    <row r="20" spans="1:18" x14ac:dyDescent="0.2">
      <c r="A20" s="63" t="s">
        <v>25</v>
      </c>
      <c r="B20" s="52">
        <v>12000</v>
      </c>
      <c r="C20" s="52">
        <v>8000</v>
      </c>
      <c r="D20" s="52">
        <v>12000</v>
      </c>
      <c r="E20" s="49">
        <f>B20*B13+C20*C13+D20*D13</f>
        <v>6900000</v>
      </c>
      <c r="F20" s="18"/>
      <c r="G20" s="18"/>
      <c r="H20" s="18"/>
      <c r="I20" s="18"/>
      <c r="J20" s="19"/>
      <c r="K20" s="19"/>
      <c r="L20" s="19"/>
      <c r="M20" s="19"/>
      <c r="N20" s="19"/>
      <c r="O20" s="19"/>
      <c r="P20" s="19"/>
      <c r="Q20" s="19"/>
      <c r="R20" s="19"/>
    </row>
    <row r="21" spans="1:18" x14ac:dyDescent="0.2">
      <c r="A21" s="40"/>
      <c r="B21" s="36"/>
      <c r="C21" s="36"/>
      <c r="D21" s="36"/>
      <c r="E21" s="36"/>
      <c r="F21" s="18"/>
      <c r="G21" s="18"/>
      <c r="H21" s="18"/>
      <c r="I21" s="18"/>
      <c r="J21" s="19"/>
      <c r="K21" s="19"/>
      <c r="L21" s="19"/>
      <c r="M21" s="19"/>
      <c r="N21" s="19"/>
      <c r="O21" s="19"/>
      <c r="P21" s="19"/>
      <c r="Q21" s="19"/>
      <c r="R21" s="19"/>
    </row>
    <row r="22" spans="1:18" x14ac:dyDescent="0.2">
      <c r="A22" s="40" t="s">
        <v>9</v>
      </c>
      <c r="B22" s="36"/>
      <c r="C22" s="36"/>
      <c r="D22" s="36"/>
      <c r="E22" s="36"/>
      <c r="F22" s="36"/>
      <c r="G22" s="36"/>
      <c r="H22" s="18"/>
      <c r="I22" s="18"/>
      <c r="J22" s="19"/>
      <c r="K22" s="19"/>
      <c r="L22" s="19"/>
      <c r="M22" s="19"/>
      <c r="N22" s="19"/>
      <c r="O22" s="19"/>
      <c r="P22" s="19"/>
      <c r="Q22" s="19"/>
      <c r="R22" s="19"/>
    </row>
    <row r="23" spans="1:18" x14ac:dyDescent="0.2">
      <c r="A23" s="19"/>
      <c r="B23" s="36"/>
      <c r="C23" s="36"/>
      <c r="D23" s="36"/>
      <c r="E23" s="36"/>
      <c r="F23" s="36"/>
      <c r="G23" s="36"/>
      <c r="H23" s="18"/>
      <c r="I23" s="18"/>
      <c r="J23" s="19"/>
      <c r="K23" s="19"/>
      <c r="L23" s="19"/>
      <c r="M23" s="19"/>
      <c r="N23" s="19"/>
      <c r="O23" s="19"/>
      <c r="P23" s="19"/>
      <c r="Q23" s="19"/>
      <c r="R23" s="19"/>
    </row>
    <row r="24" spans="1:18" x14ac:dyDescent="0.2">
      <c r="A24" s="41" t="s">
        <v>10</v>
      </c>
      <c r="B24" s="37">
        <v>408000</v>
      </c>
      <c r="C24" s="36"/>
      <c r="D24" s="35"/>
      <c r="E24" s="36"/>
      <c r="F24" s="36"/>
      <c r="G24" s="36"/>
      <c r="H24" s="18"/>
      <c r="I24" s="18"/>
      <c r="J24" s="19"/>
      <c r="K24" s="19"/>
      <c r="L24" s="19"/>
      <c r="M24" s="19"/>
      <c r="N24" s="19"/>
      <c r="O24" s="19"/>
      <c r="P24" s="19"/>
      <c r="Q24" s="19"/>
      <c r="R24" s="19"/>
    </row>
    <row r="25" spans="1:18" x14ac:dyDescent="0.2">
      <c r="A25" s="19"/>
      <c r="B25" s="36"/>
      <c r="C25" s="36"/>
      <c r="D25" s="36"/>
      <c r="E25" s="36"/>
      <c r="F25" s="36"/>
      <c r="G25" s="36"/>
      <c r="H25" s="18"/>
      <c r="I25" s="18"/>
      <c r="J25" s="19"/>
      <c r="K25" s="19"/>
      <c r="L25" s="19"/>
      <c r="M25" s="19"/>
      <c r="N25" s="19"/>
      <c r="O25" s="19"/>
      <c r="P25" s="19"/>
      <c r="Q25" s="19"/>
      <c r="R25" s="19"/>
    </row>
    <row r="26" spans="1:18" ht="24" x14ac:dyDescent="0.2">
      <c r="A26" s="42" t="s">
        <v>6</v>
      </c>
      <c r="B26" s="43" t="s">
        <v>8</v>
      </c>
      <c r="C26" s="43" t="s">
        <v>23</v>
      </c>
      <c r="D26" s="44" t="s">
        <v>11</v>
      </c>
      <c r="E26" s="43" t="s">
        <v>12</v>
      </c>
      <c r="F26" s="129" t="s">
        <v>13</v>
      </c>
      <c r="G26" s="130"/>
      <c r="H26" s="18"/>
      <c r="I26" s="18"/>
      <c r="J26" s="19"/>
      <c r="K26" s="19"/>
      <c r="L26" s="19"/>
      <c r="M26" s="19"/>
      <c r="N26" s="19"/>
      <c r="O26" s="19"/>
      <c r="P26" s="19"/>
      <c r="Q26" s="19"/>
      <c r="R26" s="19"/>
    </row>
    <row r="27" spans="1:18" x14ac:dyDescent="0.2">
      <c r="A27" s="113" t="s">
        <v>38</v>
      </c>
      <c r="B27" s="45">
        <v>1</v>
      </c>
      <c r="C27" s="39">
        <v>6</v>
      </c>
      <c r="D27" s="39">
        <v>12000</v>
      </c>
      <c r="E27" s="46">
        <f>C27*D27</f>
        <v>72000</v>
      </c>
      <c r="F27" s="131">
        <f>$B$24-E27</f>
        <v>336000</v>
      </c>
      <c r="G27" s="132"/>
      <c r="H27" s="18"/>
      <c r="I27" s="18"/>
      <c r="J27" s="19"/>
      <c r="K27" s="19"/>
      <c r="L27" s="19"/>
      <c r="M27" s="19"/>
      <c r="N27" s="19"/>
      <c r="O27" s="19"/>
      <c r="P27" s="19"/>
      <c r="Q27" s="19"/>
      <c r="R27" s="19"/>
    </row>
    <row r="28" spans="1:18" x14ac:dyDescent="0.2">
      <c r="A28" s="113" t="s">
        <v>37</v>
      </c>
      <c r="B28" s="45">
        <v>2</v>
      </c>
      <c r="C28" s="39">
        <v>12</v>
      </c>
      <c r="D28" s="39">
        <v>8000</v>
      </c>
      <c r="E28" s="46">
        <f>C28*D28</f>
        <v>96000</v>
      </c>
      <c r="F28" s="131">
        <f>F27-E28</f>
        <v>240000</v>
      </c>
      <c r="G28" s="132"/>
      <c r="H28" s="18"/>
      <c r="I28" s="18"/>
      <c r="J28" s="19"/>
      <c r="K28" s="19"/>
      <c r="L28" s="19"/>
      <c r="M28" s="19"/>
      <c r="N28" s="19"/>
      <c r="O28" s="19"/>
      <c r="P28" s="19"/>
      <c r="Q28" s="19"/>
      <c r="R28" s="19"/>
    </row>
    <row r="29" spans="1:18" x14ac:dyDescent="0.2">
      <c r="A29" s="113" t="s">
        <v>36</v>
      </c>
      <c r="B29" s="45">
        <v>3</v>
      </c>
      <c r="C29" s="39">
        <v>20</v>
      </c>
      <c r="D29" s="39">
        <v>12000</v>
      </c>
      <c r="E29" s="46">
        <f t="shared" ref="E29" si="4">C29*D29</f>
        <v>240000</v>
      </c>
      <c r="F29" s="131">
        <f>F28-E29</f>
        <v>0</v>
      </c>
      <c r="G29" s="132"/>
      <c r="H29" s="18"/>
      <c r="I29" s="18"/>
      <c r="J29" s="19"/>
      <c r="K29" s="19"/>
      <c r="L29" s="19"/>
      <c r="M29" s="19"/>
      <c r="N29" s="19"/>
      <c r="O29" s="19"/>
      <c r="P29" s="19"/>
      <c r="Q29" s="19"/>
      <c r="R29" s="19"/>
    </row>
    <row r="30" spans="1:18" x14ac:dyDescent="0.2">
      <c r="A30" s="19"/>
      <c r="B30" s="36"/>
      <c r="C30" s="36"/>
      <c r="D30" s="36"/>
      <c r="E30" s="46">
        <f>SUM(E27:E29)</f>
        <v>408000</v>
      </c>
      <c r="F30" s="64" t="str">
        <f>IF(E30&gt;B24,"Du har brukt opp kapasiteten - sjekk antall enheter!","")</f>
        <v/>
      </c>
      <c r="G30" s="65"/>
      <c r="H30" s="66"/>
      <c r="I30" s="66"/>
      <c r="J30" s="19"/>
      <c r="K30" s="19"/>
      <c r="L30" s="19"/>
      <c r="M30" s="19"/>
      <c r="N30" s="19"/>
      <c r="O30" s="19"/>
      <c r="P30" s="19"/>
      <c r="Q30" s="19"/>
      <c r="R30" s="19"/>
    </row>
    <row r="31" spans="1:18" x14ac:dyDescent="0.2">
      <c r="A31" s="19"/>
      <c r="B31" s="19"/>
      <c r="C31" s="19"/>
      <c r="D31" s="19"/>
      <c r="E31" s="19"/>
      <c r="F31" s="19"/>
      <c r="G31" s="19"/>
      <c r="H31" s="18"/>
      <c r="I31" s="18"/>
      <c r="J31" s="19"/>
      <c r="K31" s="19"/>
      <c r="L31" s="19"/>
      <c r="M31" s="19"/>
      <c r="N31" s="19"/>
      <c r="O31" s="19"/>
      <c r="P31" s="19"/>
      <c r="Q31" s="19"/>
      <c r="R31" s="19"/>
    </row>
    <row r="32" spans="1:18" x14ac:dyDescent="0.2">
      <c r="A32" s="19"/>
      <c r="B32" s="19"/>
      <c r="C32" s="19"/>
      <c r="D32" s="19"/>
      <c r="E32" s="19"/>
      <c r="F32" s="19"/>
      <c r="G32" s="19"/>
      <c r="H32" s="18"/>
      <c r="I32" s="18"/>
      <c r="J32" s="19"/>
      <c r="K32" s="19"/>
      <c r="L32" s="19"/>
      <c r="M32" s="19"/>
      <c r="N32" s="19"/>
      <c r="O32" s="19"/>
      <c r="P32" s="19"/>
      <c r="Q32" s="19"/>
      <c r="R32" s="19"/>
    </row>
    <row r="33" spans="1:18" x14ac:dyDescent="0.2">
      <c r="A33" s="19"/>
      <c r="B33" s="19"/>
      <c r="C33" s="19"/>
      <c r="D33" s="19"/>
      <c r="E33" s="19"/>
      <c r="F33" s="19"/>
      <c r="G33" s="19"/>
      <c r="H33" s="18"/>
      <c r="I33" s="18"/>
      <c r="J33" s="19"/>
      <c r="K33" s="19"/>
      <c r="L33" s="19"/>
      <c r="M33" s="19"/>
      <c r="N33" s="19"/>
      <c r="O33" s="19"/>
      <c r="P33" s="19"/>
      <c r="Q33" s="19"/>
      <c r="R33" s="19"/>
    </row>
    <row r="34" spans="1:18" x14ac:dyDescent="0.2">
      <c r="A34" s="19"/>
      <c r="B34" s="19"/>
      <c r="C34" s="19"/>
      <c r="D34" s="19"/>
      <c r="E34" s="19"/>
      <c r="F34" s="19"/>
      <c r="G34" s="19"/>
      <c r="H34" s="18"/>
      <c r="I34" s="18"/>
      <c r="J34" s="19"/>
      <c r="K34" s="19"/>
      <c r="L34" s="19"/>
      <c r="M34" s="19"/>
      <c r="N34" s="19"/>
      <c r="O34" s="19"/>
      <c r="P34" s="19"/>
      <c r="Q34" s="19"/>
      <c r="R34" s="19"/>
    </row>
    <row r="35" spans="1:18" x14ac:dyDescent="0.2">
      <c r="A35" s="19"/>
      <c r="B35" s="19"/>
      <c r="C35" s="19"/>
      <c r="D35" s="19"/>
      <c r="E35" s="19"/>
      <c r="F35" s="19"/>
      <c r="G35" s="19"/>
      <c r="H35" s="18"/>
      <c r="I35" s="18"/>
      <c r="J35" s="19"/>
      <c r="K35" s="19"/>
      <c r="L35" s="19"/>
      <c r="M35" s="19"/>
      <c r="N35" s="19"/>
      <c r="O35" s="19"/>
      <c r="P35" s="19"/>
      <c r="Q35" s="19"/>
      <c r="R35" s="19"/>
    </row>
    <row r="36" spans="1:18" x14ac:dyDescent="0.2">
      <c r="A36" s="19"/>
      <c r="B36" s="19"/>
      <c r="C36" s="19"/>
      <c r="D36" s="19"/>
      <c r="E36" s="19"/>
      <c r="F36" s="19"/>
      <c r="G36" s="19"/>
      <c r="H36" s="18"/>
      <c r="I36" s="18"/>
      <c r="J36" s="19"/>
      <c r="K36" s="19"/>
      <c r="L36" s="19"/>
      <c r="M36" s="19"/>
      <c r="N36" s="19"/>
      <c r="O36" s="19"/>
      <c r="P36" s="19"/>
      <c r="Q36" s="19"/>
      <c r="R36" s="19"/>
    </row>
    <row r="37" spans="1:18" x14ac:dyDescent="0.2">
      <c r="A37" s="18"/>
      <c r="B37" s="18"/>
      <c r="C37" s="18"/>
      <c r="D37" s="18"/>
      <c r="E37" s="18"/>
      <c r="F37" s="18"/>
      <c r="G37" s="18"/>
      <c r="H37" s="18"/>
      <c r="I37" s="18"/>
      <c r="J37" s="19"/>
      <c r="K37" s="19"/>
      <c r="L37" s="19"/>
      <c r="M37" s="19"/>
      <c r="N37" s="19"/>
      <c r="O37" s="19"/>
      <c r="P37" s="19"/>
      <c r="Q37" s="19"/>
      <c r="R37" s="19"/>
    </row>
    <row r="38" spans="1:18" x14ac:dyDescent="0.2">
      <c r="A38" s="18"/>
      <c r="B38" s="18"/>
      <c r="C38" s="18"/>
      <c r="D38" s="18"/>
      <c r="E38" s="18"/>
      <c r="F38" s="18"/>
      <c r="G38" s="18"/>
      <c r="H38" s="18"/>
      <c r="I38" s="18"/>
      <c r="J38" s="19"/>
      <c r="K38" s="19"/>
      <c r="L38" s="19"/>
      <c r="M38" s="19"/>
      <c r="N38" s="19"/>
      <c r="O38" s="19"/>
      <c r="P38" s="19"/>
      <c r="Q38" s="19"/>
      <c r="R38" s="19"/>
    </row>
    <row r="39" spans="1:18" x14ac:dyDescent="0.2">
      <c r="A39" s="18"/>
      <c r="B39" s="18"/>
      <c r="C39" s="18"/>
      <c r="D39" s="18"/>
      <c r="E39" s="18"/>
      <c r="F39" s="18"/>
      <c r="G39" s="18"/>
      <c r="H39" s="18"/>
      <c r="I39" s="18"/>
      <c r="J39" s="19"/>
      <c r="K39" s="19"/>
      <c r="L39" s="19"/>
      <c r="M39" s="19"/>
      <c r="N39" s="19"/>
      <c r="O39" s="19"/>
      <c r="P39" s="19"/>
      <c r="Q39" s="19"/>
      <c r="R39" s="19"/>
    </row>
    <row r="40" spans="1:18" x14ac:dyDescent="0.2">
      <c r="A40" s="18"/>
      <c r="B40" s="18"/>
      <c r="C40" s="18"/>
      <c r="D40" s="18"/>
      <c r="E40" s="18"/>
      <c r="F40" s="18"/>
      <c r="G40" s="18"/>
      <c r="H40" s="18"/>
      <c r="I40" s="18"/>
      <c r="J40" s="19"/>
      <c r="K40" s="19"/>
      <c r="L40" s="19"/>
      <c r="M40" s="19"/>
      <c r="N40" s="19"/>
      <c r="O40" s="19"/>
      <c r="P40" s="19"/>
      <c r="Q40" s="19"/>
      <c r="R40" s="19"/>
    </row>
    <row r="41" spans="1:18" x14ac:dyDescent="0.2">
      <c r="A41" s="18"/>
      <c r="B41" s="18"/>
      <c r="C41" s="18"/>
      <c r="D41" s="18"/>
      <c r="E41" s="18"/>
      <c r="F41" s="18"/>
      <c r="G41" s="18"/>
      <c r="H41" s="18"/>
      <c r="I41" s="18"/>
      <c r="J41" s="19"/>
      <c r="K41" s="19"/>
      <c r="L41" s="19"/>
      <c r="M41" s="19"/>
      <c r="N41" s="19"/>
      <c r="O41" s="19"/>
      <c r="P41" s="19"/>
      <c r="Q41" s="19"/>
      <c r="R41" s="19"/>
    </row>
    <row r="42" spans="1:18" x14ac:dyDescent="0.2">
      <c r="A42" s="18"/>
      <c r="B42" s="18"/>
      <c r="C42" s="18"/>
      <c r="D42" s="18"/>
      <c r="E42" s="18"/>
      <c r="F42" s="18"/>
      <c r="G42" s="18"/>
      <c r="H42" s="18"/>
      <c r="I42" s="18"/>
      <c r="J42" s="19"/>
      <c r="K42" s="19"/>
      <c r="L42" s="19"/>
      <c r="M42" s="19"/>
      <c r="N42" s="19"/>
      <c r="O42" s="19"/>
      <c r="P42" s="19"/>
      <c r="Q42" s="19"/>
      <c r="R42" s="19"/>
    </row>
    <row r="43" spans="1:18" x14ac:dyDescent="0.2">
      <c r="A43" s="18"/>
      <c r="B43" s="18"/>
      <c r="C43" s="18"/>
      <c r="D43" s="18"/>
      <c r="E43" s="18"/>
      <c r="F43" s="18"/>
      <c r="G43" s="18"/>
      <c r="H43" s="18"/>
      <c r="I43" s="18"/>
      <c r="J43" s="19"/>
      <c r="K43" s="19"/>
      <c r="L43" s="19"/>
      <c r="M43" s="19"/>
      <c r="N43" s="19"/>
      <c r="O43" s="19"/>
      <c r="P43" s="19"/>
      <c r="Q43" s="19"/>
      <c r="R43" s="19"/>
    </row>
    <row r="44" spans="1:18" x14ac:dyDescent="0.2">
      <c r="A44" s="18"/>
      <c r="B44" s="18"/>
      <c r="C44" s="18"/>
      <c r="D44" s="18"/>
      <c r="E44" s="18"/>
      <c r="F44" s="18"/>
      <c r="G44" s="18"/>
      <c r="H44" s="18"/>
      <c r="I44" s="18"/>
      <c r="J44" s="19"/>
      <c r="K44" s="19"/>
      <c r="L44" s="19"/>
      <c r="M44" s="19"/>
      <c r="N44" s="19"/>
      <c r="O44" s="19"/>
      <c r="P44" s="19"/>
      <c r="Q44" s="19"/>
      <c r="R44" s="19"/>
    </row>
    <row r="45" spans="1:18" x14ac:dyDescent="0.2">
      <c r="A45" s="18"/>
      <c r="B45" s="18"/>
      <c r="C45" s="18"/>
      <c r="D45" s="18"/>
      <c r="E45" s="18"/>
      <c r="F45" s="18"/>
      <c r="G45" s="18"/>
      <c r="H45" s="18"/>
      <c r="I45" s="18"/>
      <c r="J45" s="19"/>
      <c r="K45" s="19"/>
      <c r="L45" s="19"/>
      <c r="M45" s="19"/>
      <c r="N45" s="19"/>
      <c r="O45" s="19"/>
      <c r="P45" s="19"/>
      <c r="Q45" s="19"/>
      <c r="R45" s="19"/>
    </row>
    <row r="46" spans="1:18" x14ac:dyDescent="0.2">
      <c r="A46" s="18"/>
      <c r="B46" s="18"/>
      <c r="C46" s="18"/>
      <c r="D46" s="18"/>
      <c r="E46" s="18"/>
      <c r="F46" s="18"/>
      <c r="G46" s="18"/>
      <c r="H46" s="18"/>
      <c r="I46" s="18"/>
      <c r="J46" s="19"/>
      <c r="K46" s="19"/>
      <c r="L46" s="19"/>
      <c r="M46" s="19"/>
      <c r="N46" s="19"/>
      <c r="O46" s="19"/>
      <c r="P46" s="19"/>
      <c r="Q46" s="19"/>
      <c r="R46" s="19"/>
    </row>
    <row r="47" spans="1:18" x14ac:dyDescent="0.2">
      <c r="A47" s="18"/>
      <c r="B47" s="18"/>
      <c r="C47" s="18"/>
      <c r="D47" s="18"/>
      <c r="E47" s="18"/>
      <c r="F47" s="18"/>
      <c r="G47" s="18"/>
      <c r="H47" s="18"/>
      <c r="I47" s="18"/>
      <c r="J47" s="19"/>
      <c r="K47" s="19"/>
      <c r="L47" s="19"/>
      <c r="M47" s="19"/>
      <c r="N47" s="19"/>
      <c r="O47" s="19"/>
      <c r="P47" s="19"/>
      <c r="Q47" s="19"/>
      <c r="R47" s="19"/>
    </row>
    <row r="48" spans="1:18" x14ac:dyDescent="0.2">
      <c r="A48" s="18"/>
      <c r="B48" s="18"/>
      <c r="C48" s="18"/>
      <c r="D48" s="18"/>
      <c r="E48" s="18"/>
      <c r="F48" s="18"/>
      <c r="G48" s="18"/>
      <c r="H48" s="18"/>
      <c r="I48" s="18"/>
      <c r="J48" s="19"/>
      <c r="K48" s="19"/>
      <c r="L48" s="19"/>
      <c r="M48" s="19"/>
      <c r="N48" s="19"/>
      <c r="O48" s="19"/>
      <c r="P48" s="19"/>
      <c r="Q48" s="19"/>
      <c r="R48" s="19"/>
    </row>
    <row r="49" spans="1:10" ht="27.95" customHeight="1" x14ac:dyDescent="0.2">
      <c r="A49" s="12" t="str">
        <f>IF(A2=0,"",A2)</f>
        <v>Produktvalg med en knapp faktor</v>
      </c>
      <c r="B49" s="13"/>
      <c r="C49" s="13"/>
      <c r="D49" s="11"/>
    </row>
    <row r="50" spans="1:10" ht="12.95" customHeight="1" x14ac:dyDescent="0.2">
      <c r="A50" s="12"/>
      <c r="B50" s="13"/>
      <c r="C50" s="13"/>
      <c r="D50" s="11"/>
    </row>
    <row r="51" spans="1:10" ht="12.95" customHeight="1" x14ac:dyDescent="0.2">
      <c r="A51" s="75"/>
      <c r="B51" s="75" t="str">
        <f t="shared" ref="B51:J51" si="5">IF(B3=0,"",B3)</f>
        <v>Navn:/oppgavenummer:</v>
      </c>
      <c r="C51" s="76" t="str">
        <f t="shared" si="5"/>
        <v>Oppg 5.19</v>
      </c>
      <c r="D51" s="56" t="str">
        <f t="shared" si="5"/>
        <v/>
      </c>
      <c r="E51" s="77" t="str">
        <f t="shared" si="5"/>
        <v/>
      </c>
      <c r="F51" s="77" t="str">
        <f t="shared" si="5"/>
        <v/>
      </c>
      <c r="G51" s="77" t="str">
        <f t="shared" si="5"/>
        <v/>
      </c>
      <c r="H51" s="77" t="str">
        <f t="shared" si="5"/>
        <v/>
      </c>
      <c r="I51" s="77" t="str">
        <f t="shared" si="5"/>
        <v/>
      </c>
      <c r="J51" s="78" t="str">
        <f t="shared" si="5"/>
        <v/>
      </c>
    </row>
    <row r="52" spans="1:10" x14ac:dyDescent="0.2">
      <c r="A52" s="79"/>
      <c r="B52" s="79" t="str">
        <f t="shared" ref="B52:J52" si="6">IF(B4=0,"",B4)</f>
        <v>Hva er betegnelsen (navnet) på den knappe faktoren:</v>
      </c>
      <c r="C52" s="80" t="str">
        <f t="shared" si="6"/>
        <v>minutter</v>
      </c>
      <c r="D52" s="56" t="str">
        <f t="shared" si="6"/>
        <v/>
      </c>
      <c r="E52" s="77" t="str">
        <f t="shared" si="6"/>
        <v/>
      </c>
      <c r="F52" s="77" t="str">
        <f t="shared" si="6"/>
        <v/>
      </c>
      <c r="G52" s="77" t="str">
        <f t="shared" si="6"/>
        <v/>
      </c>
      <c r="H52" s="77" t="str">
        <f t="shared" si="6"/>
        <v/>
      </c>
      <c r="I52" s="77" t="str">
        <f t="shared" si="6"/>
        <v/>
      </c>
      <c r="J52" s="78" t="str">
        <f t="shared" si="6"/>
        <v/>
      </c>
    </row>
    <row r="53" spans="1:10" x14ac:dyDescent="0.2">
      <c r="A53" s="3" t="str">
        <f t="shared" ref="A53:H53" si="7">IF(A5=0,"",A5)</f>
        <v/>
      </c>
      <c r="B53" s="4" t="str">
        <f t="shared" si="7"/>
        <v/>
      </c>
      <c r="C53" s="5" t="str">
        <f t="shared" si="7"/>
        <v/>
      </c>
      <c r="D53" s="6" t="str">
        <f t="shared" si="7"/>
        <v/>
      </c>
      <c r="E53" s="77" t="str">
        <f t="shared" si="7"/>
        <v/>
      </c>
      <c r="F53" s="77" t="str">
        <f t="shared" si="7"/>
        <v/>
      </c>
      <c r="G53" s="77" t="str">
        <f t="shared" si="7"/>
        <v/>
      </c>
      <c r="H53" s="123" t="str">
        <f t="shared" si="7"/>
        <v>Dekningsbidrag/knapp faktor</v>
      </c>
      <c r="I53" s="123"/>
      <c r="J53" s="123"/>
    </row>
    <row r="54" spans="1:10" x14ac:dyDescent="0.2">
      <c r="A54" s="57" t="str">
        <f t="shared" ref="A54:J54" si="8">IF(A6=0,"",A6)</f>
        <v>Produktbetegnelse (navn)</v>
      </c>
      <c r="B54" s="81" t="str">
        <f t="shared" si="8"/>
        <v>Elle</v>
      </c>
      <c r="C54" s="81" t="str">
        <f t="shared" si="8"/>
        <v>Melle</v>
      </c>
      <c r="D54" s="81" t="str">
        <f t="shared" si="8"/>
        <v>Felle</v>
      </c>
      <c r="E54" s="77" t="str">
        <f t="shared" si="8"/>
        <v/>
      </c>
      <c r="F54" s="124" t="str">
        <f t="shared" si="8"/>
        <v>Produktnavn</v>
      </c>
      <c r="G54" s="125" t="str">
        <f t="shared" si="8"/>
        <v/>
      </c>
      <c r="H54" s="82" t="str">
        <f t="shared" si="8"/>
        <v>Elle</v>
      </c>
      <c r="I54" s="82" t="str">
        <f t="shared" si="8"/>
        <v>Melle</v>
      </c>
      <c r="J54" s="82" t="str">
        <f t="shared" si="8"/>
        <v>Felle</v>
      </c>
    </row>
    <row r="55" spans="1:10" x14ac:dyDescent="0.2">
      <c r="A55" s="83" t="str">
        <f t="shared" ref="A55:J55" si="9">IF(A7=0,"",A7)</f>
        <v>Tid (timer eller minutter):</v>
      </c>
      <c r="B55" s="84">
        <f t="shared" si="9"/>
        <v>20</v>
      </c>
      <c r="C55" s="84">
        <f t="shared" si="9"/>
        <v>12</v>
      </c>
      <c r="D55" s="84">
        <f t="shared" si="9"/>
        <v>6</v>
      </c>
      <c r="E55" s="77" t="str">
        <f t="shared" si="9"/>
        <v/>
      </c>
      <c r="F55" s="124" t="str">
        <f t="shared" si="9"/>
        <v>Tid knapp faktor</v>
      </c>
      <c r="G55" s="125" t="str">
        <f t="shared" si="9"/>
        <v>Tid knapp faktor</v>
      </c>
      <c r="H55" s="85">
        <f t="shared" si="9"/>
        <v>12.5</v>
      </c>
      <c r="I55" s="85">
        <f t="shared" si="9"/>
        <v>18.75</v>
      </c>
      <c r="J55" s="85">
        <f t="shared" si="9"/>
        <v>29.166666666666668</v>
      </c>
    </row>
    <row r="56" spans="1:10" x14ac:dyDescent="0.2">
      <c r="A56" s="58" t="str">
        <f t="shared" ref="A56:J56" si="10">IF(A8=0,"",A8)</f>
        <v>Salgspris ekskl. mva:</v>
      </c>
      <c r="B56" s="86">
        <f t="shared" si="10"/>
        <v>1200</v>
      </c>
      <c r="C56" s="87">
        <f t="shared" si="10"/>
        <v>1100</v>
      </c>
      <c r="D56" s="87">
        <f t="shared" si="10"/>
        <v>875</v>
      </c>
      <c r="E56" s="77" t="str">
        <f t="shared" si="10"/>
        <v/>
      </c>
      <c r="F56" s="124" t="str">
        <f t="shared" si="10"/>
        <v>Salg i kr knapp faktor</v>
      </c>
      <c r="G56" s="125" t="str">
        <f t="shared" si="10"/>
        <v>Salg i kr knapp faktor</v>
      </c>
      <c r="H56" s="85">
        <f t="shared" si="10"/>
        <v>0.20833333333333334</v>
      </c>
      <c r="I56" s="85">
        <f t="shared" si="10"/>
        <v>0.20454545454545456</v>
      </c>
      <c r="J56" s="85">
        <f t="shared" si="10"/>
        <v>0.2</v>
      </c>
    </row>
    <row r="57" spans="1:10" x14ac:dyDescent="0.2">
      <c r="A57" s="83" t="str">
        <f t="shared" ref="A57:J57" si="11">IF(A9=0,"",A9)</f>
        <v>Direkte material (råvarer o.l):</v>
      </c>
      <c r="B57" s="88">
        <f t="shared" si="11"/>
        <v>600</v>
      </c>
      <c r="C57" s="88">
        <f t="shared" si="11"/>
        <v>500</v>
      </c>
      <c r="D57" s="88">
        <f t="shared" si="11"/>
        <v>450</v>
      </c>
      <c r="E57" s="77" t="str">
        <f t="shared" si="11"/>
        <v/>
      </c>
      <c r="F57" s="124" t="str">
        <f t="shared" si="11"/>
        <v>Materialforbruk knapp faktor</v>
      </c>
      <c r="G57" s="125" t="str">
        <f t="shared" si="11"/>
        <v>Materialforbruk knapp faktor</v>
      </c>
      <c r="H57" s="85">
        <f t="shared" si="11"/>
        <v>0.41666666666666669</v>
      </c>
      <c r="I57" s="85">
        <f t="shared" si="11"/>
        <v>0.45</v>
      </c>
      <c r="J57" s="85">
        <f t="shared" si="11"/>
        <v>0.3888888888888889</v>
      </c>
    </row>
    <row r="58" spans="1:10" x14ac:dyDescent="0.2">
      <c r="A58" s="83" t="str">
        <f t="shared" ref="A58:J58" si="12">IF(A10=0,"",A10)</f>
        <v>Direkte lønn:</v>
      </c>
      <c r="B58" s="88">
        <f t="shared" si="12"/>
        <v>300</v>
      </c>
      <c r="C58" s="88">
        <f t="shared" si="12"/>
        <v>300</v>
      </c>
      <c r="D58" s="88">
        <f t="shared" si="12"/>
        <v>200</v>
      </c>
      <c r="E58" s="77" t="str">
        <f t="shared" si="12"/>
        <v/>
      </c>
      <c r="F58" s="124" t="str">
        <f t="shared" si="12"/>
        <v>Arbeidskraft knapp faktor</v>
      </c>
      <c r="G58" s="125" t="str">
        <f t="shared" si="12"/>
        <v>Arbeidskraft knapp faktor</v>
      </c>
      <c r="H58" s="85">
        <f t="shared" si="12"/>
        <v>0.83333333333333337</v>
      </c>
      <c r="I58" s="85">
        <f t="shared" si="12"/>
        <v>0.75</v>
      </c>
      <c r="J58" s="85">
        <f t="shared" si="12"/>
        <v>0.875</v>
      </c>
    </row>
    <row r="59" spans="1:10" x14ac:dyDescent="0.2">
      <c r="A59" s="89" t="str">
        <f t="shared" ref="A59:J59" si="13">IF(A11=0,"",A11)</f>
        <v>Indirekte variable kostnader:</v>
      </c>
      <c r="B59" s="90">
        <f t="shared" si="13"/>
        <v>50</v>
      </c>
      <c r="C59" s="90">
        <f t="shared" si="13"/>
        <v>75</v>
      </c>
      <c r="D59" s="90">
        <f t="shared" si="13"/>
        <v>50</v>
      </c>
      <c r="E59" s="77" t="str">
        <f t="shared" si="13"/>
        <v/>
      </c>
      <c r="F59" s="128" t="str">
        <f t="shared" si="13"/>
        <v>Ind. variable kostn knapp faktor</v>
      </c>
      <c r="G59" s="125" t="str">
        <f t="shared" si="13"/>
        <v>Ind. var. kostn knapp faktor</v>
      </c>
      <c r="H59" s="85">
        <f t="shared" si="13"/>
        <v>5</v>
      </c>
      <c r="I59" s="85">
        <f t="shared" si="13"/>
        <v>3</v>
      </c>
      <c r="J59" s="85">
        <f t="shared" si="13"/>
        <v>3.5</v>
      </c>
    </row>
    <row r="60" spans="1:10" x14ac:dyDescent="0.2">
      <c r="A60" s="89" t="str">
        <f t="shared" ref="A60:J60" si="14">IF(A12=0,"",A12)</f>
        <v>Sum variable kostnader:</v>
      </c>
      <c r="B60" s="91">
        <f t="shared" si="14"/>
        <v>950</v>
      </c>
      <c r="C60" s="91">
        <f t="shared" si="14"/>
        <v>875</v>
      </c>
      <c r="D60" s="91">
        <f t="shared" si="14"/>
        <v>700</v>
      </c>
      <c r="E60" s="77" t="str">
        <f t="shared" si="14"/>
        <v/>
      </c>
      <c r="F60" s="77" t="str">
        <f t="shared" si="14"/>
        <v/>
      </c>
      <c r="G60" s="77" t="str">
        <f t="shared" si="14"/>
        <v/>
      </c>
      <c r="H60" s="77" t="str">
        <f t="shared" si="14"/>
        <v/>
      </c>
      <c r="I60" s="77" t="str">
        <f t="shared" si="14"/>
        <v/>
      </c>
      <c r="J60" s="78" t="str">
        <f t="shared" si="14"/>
        <v/>
      </c>
    </row>
    <row r="61" spans="1:10" x14ac:dyDescent="0.2">
      <c r="A61" s="92" t="str">
        <f t="shared" ref="A61:J61" si="15">IF(A13=0,"",A13)</f>
        <v>Dekningsbidrag per enhet</v>
      </c>
      <c r="B61" s="93">
        <f t="shared" si="15"/>
        <v>250</v>
      </c>
      <c r="C61" s="93">
        <f t="shared" si="15"/>
        <v>225</v>
      </c>
      <c r="D61" s="93">
        <f t="shared" si="15"/>
        <v>175</v>
      </c>
      <c r="E61" s="77" t="str">
        <f t="shared" si="15"/>
        <v/>
      </c>
      <c r="F61" s="77" t="str">
        <f t="shared" si="15"/>
        <v/>
      </c>
      <c r="G61" s="77" t="str">
        <f t="shared" si="15"/>
        <v/>
      </c>
      <c r="H61" s="77" t="str">
        <f t="shared" si="15"/>
        <v/>
      </c>
      <c r="I61" s="77" t="str">
        <f t="shared" si="15"/>
        <v/>
      </c>
      <c r="J61" s="78" t="str">
        <f t="shared" si="15"/>
        <v/>
      </c>
    </row>
    <row r="62" spans="1:10" x14ac:dyDescent="0.2">
      <c r="A62" s="89" t="str">
        <f t="shared" ref="A62:J62" si="16">IF(A14=0,"",A14)</f>
        <v>Forbruk av knapp faktor minutter:</v>
      </c>
      <c r="B62" s="86">
        <f t="shared" si="16"/>
        <v>20</v>
      </c>
      <c r="C62" s="86">
        <f t="shared" si="16"/>
        <v>12</v>
      </c>
      <c r="D62" s="86">
        <f t="shared" si="16"/>
        <v>6</v>
      </c>
      <c r="E62" s="77" t="str">
        <f t="shared" si="16"/>
        <v/>
      </c>
      <c r="F62" s="77" t="str">
        <f t="shared" si="16"/>
        <v/>
      </c>
      <c r="G62" s="77" t="str">
        <f t="shared" si="16"/>
        <v/>
      </c>
      <c r="H62" s="77" t="str">
        <f t="shared" si="16"/>
        <v/>
      </c>
      <c r="I62" s="77" t="str">
        <f t="shared" si="16"/>
        <v/>
      </c>
      <c r="J62" s="78" t="str">
        <f t="shared" si="16"/>
        <v/>
      </c>
    </row>
    <row r="63" spans="1:10" x14ac:dyDescent="0.2">
      <c r="A63" s="94" t="str">
        <f t="shared" ref="A63:J63" si="17">IF(A15=0,"",A15)</f>
        <v>Dekningsbidrag/knapp faktor (minutter)</v>
      </c>
      <c r="B63" s="95">
        <f t="shared" si="17"/>
        <v>12.5</v>
      </c>
      <c r="C63" s="95">
        <f t="shared" si="17"/>
        <v>18.75</v>
      </c>
      <c r="D63" s="95">
        <f t="shared" si="17"/>
        <v>29.166666666666668</v>
      </c>
      <c r="E63" s="77" t="str">
        <f t="shared" si="17"/>
        <v/>
      </c>
      <c r="F63" s="77" t="str">
        <f t="shared" si="17"/>
        <v/>
      </c>
      <c r="G63" s="77" t="str">
        <f t="shared" si="17"/>
        <v/>
      </c>
      <c r="H63" s="77" t="str">
        <f t="shared" si="17"/>
        <v/>
      </c>
      <c r="I63" s="77" t="str">
        <f t="shared" si="17"/>
        <v/>
      </c>
      <c r="J63" s="78" t="str">
        <f t="shared" si="17"/>
        <v/>
      </c>
    </row>
    <row r="64" spans="1:10" x14ac:dyDescent="0.2">
      <c r="A64" s="96" t="str">
        <f t="shared" ref="A64:E64" si="18">IF(A16=0,"",A16)</f>
        <v>Rangering</v>
      </c>
      <c r="B64" s="97">
        <f t="shared" si="18"/>
        <v>3</v>
      </c>
      <c r="C64" s="97">
        <f t="shared" si="18"/>
        <v>2</v>
      </c>
      <c r="D64" s="97">
        <f t="shared" si="18"/>
        <v>1</v>
      </c>
      <c r="E64" s="98" t="str">
        <f t="shared" si="18"/>
        <v>Felle er mest lønnsom fordi den gir størst db per knapp faktor</v>
      </c>
      <c r="F64" s="77"/>
      <c r="G64" s="77"/>
      <c r="H64" s="77"/>
      <c r="I64" s="77"/>
      <c r="J64" s="78"/>
    </row>
    <row r="65" spans="1:10" x14ac:dyDescent="0.2">
      <c r="A65" s="99" t="str">
        <f t="shared" ref="A65:J65" si="19">IF(A17=0,"",A17)</f>
        <v/>
      </c>
      <c r="B65" s="100" t="str">
        <f t="shared" si="19"/>
        <v/>
      </c>
      <c r="C65" s="100" t="str">
        <f t="shared" si="19"/>
        <v/>
      </c>
      <c r="D65" s="100" t="str">
        <f t="shared" si="19"/>
        <v/>
      </c>
      <c r="E65" s="77" t="str">
        <f t="shared" si="19"/>
        <v/>
      </c>
      <c r="F65" s="77" t="str">
        <f t="shared" si="19"/>
        <v/>
      </c>
      <c r="G65" s="77" t="str">
        <f t="shared" si="19"/>
        <v/>
      </c>
      <c r="H65" s="77" t="str">
        <f t="shared" si="19"/>
        <v/>
      </c>
      <c r="I65" s="77" t="str">
        <f t="shared" si="19"/>
        <v/>
      </c>
      <c r="J65" s="78" t="str">
        <f t="shared" si="19"/>
        <v/>
      </c>
    </row>
    <row r="66" spans="1:10" x14ac:dyDescent="0.2">
      <c r="A66" s="101" t="str">
        <f t="shared" ref="A66:J66" si="20">IF(A18=0,"",A18)</f>
        <v/>
      </c>
      <c r="B66" s="102" t="str">
        <f t="shared" si="20"/>
        <v>Elle</v>
      </c>
      <c r="C66" s="102" t="str">
        <f t="shared" si="20"/>
        <v>Melle</v>
      </c>
      <c r="D66" s="102" t="str">
        <f t="shared" si="20"/>
        <v>Felle</v>
      </c>
      <c r="E66" s="102" t="str">
        <f t="shared" si="20"/>
        <v>Totalt DB</v>
      </c>
      <c r="F66" s="77" t="str">
        <f t="shared" si="20"/>
        <v/>
      </c>
      <c r="G66" s="77" t="str">
        <f t="shared" si="20"/>
        <v/>
      </c>
      <c r="H66" s="77" t="str">
        <f t="shared" si="20"/>
        <v/>
      </c>
      <c r="I66" s="77" t="str">
        <f t="shared" si="20"/>
        <v/>
      </c>
      <c r="J66" s="78" t="str">
        <f t="shared" si="20"/>
        <v/>
      </c>
    </row>
    <row r="67" spans="1:10" x14ac:dyDescent="0.2">
      <c r="A67" s="103" t="str">
        <f t="shared" ref="A67:J67" si="21">IF(A19=0,"",A19)</f>
        <v>Salg i enheter i dag:</v>
      </c>
      <c r="B67" s="104">
        <f t="shared" si="21"/>
        <v>10000</v>
      </c>
      <c r="C67" s="104">
        <f t="shared" si="21"/>
        <v>6000</v>
      </c>
      <c r="D67" s="104">
        <f t="shared" si="21"/>
        <v>10000</v>
      </c>
      <c r="E67" s="105">
        <f t="shared" si="21"/>
        <v>5600000</v>
      </c>
      <c r="F67" s="77" t="str">
        <f t="shared" si="21"/>
        <v/>
      </c>
      <c r="G67" s="77" t="str">
        <f t="shared" si="21"/>
        <v/>
      </c>
      <c r="H67" s="77" t="str">
        <f t="shared" si="21"/>
        <v/>
      </c>
      <c r="I67" s="77" t="str">
        <f t="shared" si="21"/>
        <v/>
      </c>
      <c r="J67" s="78" t="str">
        <f t="shared" si="21"/>
        <v/>
      </c>
    </row>
    <row r="68" spans="1:10" x14ac:dyDescent="0.2">
      <c r="A68" s="58" t="str">
        <f t="shared" ref="A68:J68" si="22">IF(A20=0,"",A20)</f>
        <v>Salg i enheter ny tilpasning:</v>
      </c>
      <c r="B68" s="104">
        <f t="shared" si="22"/>
        <v>12000</v>
      </c>
      <c r="C68" s="104">
        <f t="shared" si="22"/>
        <v>8000</v>
      </c>
      <c r="D68" s="104">
        <f t="shared" si="22"/>
        <v>12000</v>
      </c>
      <c r="E68" s="105">
        <f t="shared" si="22"/>
        <v>6900000</v>
      </c>
      <c r="F68" s="77" t="str">
        <f t="shared" si="22"/>
        <v/>
      </c>
      <c r="G68" s="77" t="str">
        <f t="shared" si="22"/>
        <v/>
      </c>
      <c r="H68" s="77" t="str">
        <f t="shared" si="22"/>
        <v/>
      </c>
      <c r="I68" s="77" t="str">
        <f t="shared" si="22"/>
        <v/>
      </c>
      <c r="J68" s="78" t="str">
        <f t="shared" si="22"/>
        <v/>
      </c>
    </row>
    <row r="69" spans="1:10" x14ac:dyDescent="0.2">
      <c r="A69" s="106" t="str">
        <f t="shared" ref="A69:J69" si="23">IF(A21=0,"",A21)</f>
        <v/>
      </c>
      <c r="B69" s="78" t="str">
        <f t="shared" si="23"/>
        <v/>
      </c>
      <c r="C69" s="78" t="str">
        <f t="shared" si="23"/>
        <v/>
      </c>
      <c r="D69" s="78" t="str">
        <f t="shared" si="23"/>
        <v/>
      </c>
      <c r="E69" s="78" t="str">
        <f t="shared" si="23"/>
        <v/>
      </c>
      <c r="F69" s="77" t="str">
        <f t="shared" si="23"/>
        <v/>
      </c>
      <c r="G69" s="77" t="str">
        <f t="shared" si="23"/>
        <v/>
      </c>
      <c r="H69" s="77" t="str">
        <f t="shared" si="23"/>
        <v/>
      </c>
      <c r="I69" s="77" t="str">
        <f t="shared" si="23"/>
        <v/>
      </c>
      <c r="J69" s="78" t="str">
        <f t="shared" si="23"/>
        <v/>
      </c>
    </row>
    <row r="70" spans="1:10" x14ac:dyDescent="0.2">
      <c r="A70" s="106" t="str">
        <f t="shared" ref="A70:J70" si="24">IF(A22=0,"",A22)</f>
        <v>Fordeling av produksjon ved en knapp faktor og begrensninger i salg/produksjon</v>
      </c>
      <c r="B70" s="78" t="str">
        <f t="shared" si="24"/>
        <v/>
      </c>
      <c r="C70" s="78" t="str">
        <f t="shared" si="24"/>
        <v/>
      </c>
      <c r="D70" s="78" t="str">
        <f t="shared" si="24"/>
        <v/>
      </c>
      <c r="E70" s="78" t="str">
        <f t="shared" si="24"/>
        <v/>
      </c>
      <c r="F70" s="78" t="str">
        <f t="shared" si="24"/>
        <v/>
      </c>
      <c r="G70" s="78" t="str">
        <f t="shared" si="24"/>
        <v/>
      </c>
      <c r="H70" s="77" t="str">
        <f t="shared" si="24"/>
        <v/>
      </c>
      <c r="I70" s="77" t="str">
        <f t="shared" si="24"/>
        <v/>
      </c>
      <c r="J70" s="78" t="str">
        <f t="shared" si="24"/>
        <v/>
      </c>
    </row>
    <row r="71" spans="1:10" x14ac:dyDescent="0.2">
      <c r="A71" s="78" t="str">
        <f t="shared" ref="A71:J71" si="25">IF(A23=0,"",A23)</f>
        <v/>
      </c>
      <c r="B71" s="78" t="str">
        <f t="shared" si="25"/>
        <v/>
      </c>
      <c r="C71" s="78" t="str">
        <f t="shared" si="25"/>
        <v/>
      </c>
      <c r="D71" s="78" t="str">
        <f t="shared" si="25"/>
        <v/>
      </c>
      <c r="E71" s="78" t="str">
        <f t="shared" si="25"/>
        <v/>
      </c>
      <c r="F71" s="78" t="str">
        <f t="shared" si="25"/>
        <v/>
      </c>
      <c r="G71" s="78" t="str">
        <f t="shared" si="25"/>
        <v/>
      </c>
      <c r="H71" s="77" t="str">
        <f t="shared" si="25"/>
        <v/>
      </c>
      <c r="I71" s="77" t="str">
        <f t="shared" si="25"/>
        <v/>
      </c>
      <c r="J71" s="78" t="str">
        <f t="shared" si="25"/>
        <v/>
      </c>
    </row>
    <row r="72" spans="1:10" x14ac:dyDescent="0.2">
      <c r="A72" s="107" t="str">
        <f t="shared" ref="A72:J72" si="26">IF(A24=0,"",A24)</f>
        <v>Registrer total kapasitet:</v>
      </c>
      <c r="B72" s="37">
        <f t="shared" si="26"/>
        <v>408000</v>
      </c>
      <c r="C72" s="78" t="str">
        <f t="shared" si="26"/>
        <v/>
      </c>
      <c r="D72" s="77" t="str">
        <f t="shared" si="26"/>
        <v/>
      </c>
      <c r="E72" s="78" t="str">
        <f t="shared" si="26"/>
        <v/>
      </c>
      <c r="F72" s="78" t="str">
        <f t="shared" si="26"/>
        <v/>
      </c>
      <c r="G72" s="78" t="str">
        <f t="shared" si="26"/>
        <v/>
      </c>
      <c r="H72" s="77" t="str">
        <f t="shared" si="26"/>
        <v/>
      </c>
      <c r="I72" s="77" t="str">
        <f t="shared" si="26"/>
        <v/>
      </c>
      <c r="J72" s="78" t="str">
        <f t="shared" si="26"/>
        <v/>
      </c>
    </row>
    <row r="73" spans="1:10" x14ac:dyDescent="0.2">
      <c r="A73" s="78" t="str">
        <f t="shared" ref="A73:J73" si="27">IF(A25=0,"",A25)</f>
        <v/>
      </c>
      <c r="B73" s="78" t="str">
        <f t="shared" si="27"/>
        <v/>
      </c>
      <c r="C73" s="78" t="str">
        <f t="shared" si="27"/>
        <v/>
      </c>
      <c r="D73" s="78" t="str">
        <f t="shared" si="27"/>
        <v/>
      </c>
      <c r="E73" s="78" t="str">
        <f t="shared" si="27"/>
        <v/>
      </c>
      <c r="F73" s="78" t="str">
        <f t="shared" si="27"/>
        <v/>
      </c>
      <c r="G73" s="78" t="str">
        <f t="shared" si="27"/>
        <v/>
      </c>
      <c r="H73" s="77" t="str">
        <f t="shared" si="27"/>
        <v/>
      </c>
      <c r="I73" s="77" t="str">
        <f t="shared" si="27"/>
        <v/>
      </c>
      <c r="J73" s="78" t="str">
        <f t="shared" si="27"/>
        <v/>
      </c>
    </row>
    <row r="74" spans="1:10" ht="24" x14ac:dyDescent="0.2">
      <c r="A74" s="108" t="str">
        <f t="shared" ref="A74:J74" si="28">IF(A26=0,"",A26)</f>
        <v>Produkt</v>
      </c>
      <c r="B74" s="109" t="str">
        <f t="shared" si="28"/>
        <v>Rangering</v>
      </c>
      <c r="C74" s="109" t="str">
        <f t="shared" si="28"/>
        <v>Forbruk</v>
      </c>
      <c r="D74" s="110" t="str">
        <f t="shared" si="28"/>
        <v>Antall enh.</v>
      </c>
      <c r="E74" s="109" t="str">
        <f t="shared" si="28"/>
        <v>Totalt antall timer</v>
      </c>
      <c r="F74" s="126" t="str">
        <f t="shared" si="28"/>
        <v>Restkapasitet</v>
      </c>
      <c r="G74" s="127" t="str">
        <f t="shared" si="28"/>
        <v/>
      </c>
      <c r="H74" s="77" t="str">
        <f t="shared" si="28"/>
        <v/>
      </c>
      <c r="I74" s="77" t="str">
        <f t="shared" si="28"/>
        <v/>
      </c>
      <c r="J74" s="78" t="str">
        <f t="shared" si="28"/>
        <v/>
      </c>
    </row>
    <row r="75" spans="1:10" x14ac:dyDescent="0.2">
      <c r="A75" s="38" t="str">
        <f t="shared" ref="A75:J75" si="29">IF(A27=0,"",A27)</f>
        <v>Felle</v>
      </c>
      <c r="B75" s="111">
        <f t="shared" si="29"/>
        <v>1</v>
      </c>
      <c r="C75" s="39">
        <f t="shared" si="29"/>
        <v>6</v>
      </c>
      <c r="D75" s="39">
        <f t="shared" si="29"/>
        <v>12000</v>
      </c>
      <c r="E75" s="112">
        <f t="shared" si="29"/>
        <v>72000</v>
      </c>
      <c r="F75" s="120">
        <f t="shared" si="29"/>
        <v>336000</v>
      </c>
      <c r="G75" s="121" t="str">
        <f t="shared" si="29"/>
        <v/>
      </c>
      <c r="H75" s="77" t="str">
        <f t="shared" si="29"/>
        <v/>
      </c>
      <c r="I75" s="77" t="str">
        <f t="shared" si="29"/>
        <v/>
      </c>
      <c r="J75" s="78" t="str">
        <f t="shared" si="29"/>
        <v/>
      </c>
    </row>
    <row r="76" spans="1:10" x14ac:dyDescent="0.2">
      <c r="A76" s="38" t="str">
        <f t="shared" ref="A76:J76" si="30">IF(A28=0,"",A28)</f>
        <v>Melle</v>
      </c>
      <c r="B76" s="111">
        <f t="shared" si="30"/>
        <v>2</v>
      </c>
      <c r="C76" s="39">
        <f t="shared" si="30"/>
        <v>12</v>
      </c>
      <c r="D76" s="39">
        <f t="shared" si="30"/>
        <v>8000</v>
      </c>
      <c r="E76" s="112">
        <f t="shared" si="30"/>
        <v>96000</v>
      </c>
      <c r="F76" s="120">
        <f t="shared" si="30"/>
        <v>240000</v>
      </c>
      <c r="G76" s="121" t="str">
        <f t="shared" si="30"/>
        <v/>
      </c>
      <c r="H76" s="77" t="str">
        <f t="shared" si="30"/>
        <v/>
      </c>
      <c r="I76" s="77" t="str">
        <f t="shared" si="30"/>
        <v/>
      </c>
      <c r="J76" s="78" t="str">
        <f t="shared" si="30"/>
        <v/>
      </c>
    </row>
    <row r="77" spans="1:10" x14ac:dyDescent="0.2">
      <c r="A77" s="38" t="str">
        <f t="shared" ref="A77:J77" si="31">IF(A29=0,"",A29)</f>
        <v>Elle</v>
      </c>
      <c r="B77" s="111">
        <f t="shared" si="31"/>
        <v>3</v>
      </c>
      <c r="C77" s="39">
        <f t="shared" si="31"/>
        <v>20</v>
      </c>
      <c r="D77" s="39">
        <f t="shared" si="31"/>
        <v>12000</v>
      </c>
      <c r="E77" s="112">
        <f t="shared" si="31"/>
        <v>240000</v>
      </c>
      <c r="F77" s="120" t="str">
        <f t="shared" si="31"/>
        <v/>
      </c>
      <c r="G77" s="121" t="str">
        <f t="shared" si="31"/>
        <v/>
      </c>
      <c r="H77" s="77" t="str">
        <f t="shared" si="31"/>
        <v/>
      </c>
      <c r="I77" s="77" t="str">
        <f t="shared" si="31"/>
        <v/>
      </c>
      <c r="J77" s="78" t="str">
        <f t="shared" si="31"/>
        <v/>
      </c>
    </row>
  </sheetData>
  <sheetProtection sheet="1" objects="1" scenarios="1"/>
  <mergeCells count="22">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 ref="F11:G11"/>
    <mergeCell ref="F6:G6"/>
    <mergeCell ref="F7:G7"/>
    <mergeCell ref="F8:G8"/>
    <mergeCell ref="F9:G9"/>
    <mergeCell ref="F10:G10"/>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1133475</xdr:colOff>
                    <xdr:row>0</xdr:row>
                    <xdr:rowOff>38100</xdr:rowOff>
                  </from>
                  <to>
                    <xdr:col>0</xdr:col>
                    <xdr:colOff>1981200</xdr:colOff>
                    <xdr:row>0</xdr:row>
                    <xdr:rowOff>276225</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66675</xdr:colOff>
                    <xdr:row>0</xdr:row>
                    <xdr:rowOff>38100</xdr:rowOff>
                  </from>
                  <to>
                    <xdr:col>0</xdr:col>
                    <xdr:colOff>1114425</xdr:colOff>
                    <xdr:row>0</xdr:row>
                    <xdr:rowOff>276225</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180975</xdr:colOff>
                    <xdr:row>0</xdr:row>
                    <xdr:rowOff>276225</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180975</xdr:colOff>
                    <xdr:row>0</xdr:row>
                    <xdr:rowOff>38100</xdr:rowOff>
                  </from>
                  <to>
                    <xdr:col>1</xdr:col>
                    <xdr:colOff>876300</xdr:colOff>
                    <xdr:row>0</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75" x14ac:dyDescent="0.2"/>
  <sheetData>
    <row r="1" spans="1:15" ht="18.75" x14ac:dyDescent="0.3">
      <c r="A1" s="68" t="s">
        <v>26</v>
      </c>
      <c r="B1" s="69"/>
      <c r="C1" s="69"/>
      <c r="D1" s="69"/>
      <c r="E1" s="69"/>
      <c r="F1" s="69"/>
      <c r="G1" s="69"/>
      <c r="H1" s="69"/>
      <c r="I1" s="69"/>
      <c r="J1" s="69"/>
      <c r="K1" s="69"/>
      <c r="L1" s="69"/>
      <c r="M1" s="69"/>
      <c r="N1" s="69"/>
      <c r="O1" s="69"/>
    </row>
    <row r="2" spans="1:15" ht="9" customHeight="1" x14ac:dyDescent="0.25">
      <c r="A2" s="70"/>
      <c r="B2" s="70"/>
      <c r="C2" s="70"/>
      <c r="D2" s="70"/>
      <c r="E2" s="70"/>
      <c r="F2" s="70"/>
      <c r="G2" s="70"/>
      <c r="H2" s="70"/>
      <c r="I2" s="70"/>
      <c r="J2" s="70"/>
      <c r="K2" s="70"/>
      <c r="L2" s="70"/>
      <c r="M2" s="70"/>
      <c r="N2" s="70"/>
      <c r="O2" s="70"/>
    </row>
    <row r="3" spans="1:15" ht="18.75" x14ac:dyDescent="0.3">
      <c r="A3" s="68" t="s">
        <v>21</v>
      </c>
      <c r="B3" s="69"/>
      <c r="C3" s="69"/>
      <c r="D3" s="69"/>
      <c r="E3" s="69"/>
      <c r="F3" s="69"/>
      <c r="G3" s="69"/>
      <c r="H3" s="69"/>
      <c r="I3" s="69"/>
      <c r="J3" s="69"/>
      <c r="K3" s="69"/>
      <c r="L3" s="69"/>
      <c r="M3" s="69"/>
      <c r="N3" s="69"/>
      <c r="O3" s="69"/>
    </row>
    <row r="4" spans="1:15" ht="9" customHeight="1" x14ac:dyDescent="0.25">
      <c r="A4" s="70"/>
      <c r="B4" s="70"/>
      <c r="C4" s="70"/>
      <c r="D4" s="70"/>
      <c r="E4" s="70"/>
      <c r="F4" s="70"/>
      <c r="G4" s="70"/>
      <c r="H4" s="70"/>
      <c r="I4" s="70"/>
      <c r="J4" s="70"/>
      <c r="K4" s="70"/>
      <c r="L4" s="70"/>
      <c r="M4" s="70"/>
      <c r="N4" s="70"/>
      <c r="O4" s="70"/>
    </row>
    <row r="5" spans="1:15" ht="15" x14ac:dyDescent="0.25">
      <c r="A5" s="70" t="s">
        <v>22</v>
      </c>
      <c r="B5" s="70"/>
      <c r="C5" s="70"/>
      <c r="D5" s="70"/>
      <c r="E5" s="70"/>
      <c r="F5" s="70"/>
      <c r="G5" s="70"/>
      <c r="H5" s="70"/>
      <c r="I5" s="70"/>
      <c r="J5" s="70"/>
      <c r="K5" s="70"/>
      <c r="L5" s="70"/>
      <c r="M5" s="70"/>
      <c r="N5" s="70"/>
      <c r="O5" s="70"/>
    </row>
    <row r="6" spans="1:15" ht="11.1" customHeight="1" x14ac:dyDescent="0.25">
      <c r="A6" s="70"/>
      <c r="B6" s="70"/>
      <c r="C6" s="70"/>
      <c r="D6" s="70"/>
      <c r="E6" s="70"/>
      <c r="F6" s="70"/>
      <c r="G6" s="70"/>
      <c r="H6" s="70"/>
      <c r="I6" s="70"/>
      <c r="J6" s="70"/>
      <c r="K6" s="70"/>
      <c r="L6" s="70"/>
      <c r="M6" s="70"/>
      <c r="N6" s="70"/>
      <c r="O6" s="70"/>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638175</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2018-06-27T15:04:42Z</dcterms:modified>
</cp:coreProperties>
</file>