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Økonomi og leiing nettressurs NYN\Kapittel 8 Kapitalbehov og finansiering\Elev\Løysingsforslag\Oppgåver side 226 - 228\"/>
    </mc:Choice>
  </mc:AlternateContent>
  <xr:revisionPtr revIDLastSave="0" documentId="10_ncr:100000_{518BDB27-3697-48D3-97C7-058903D774B2}" xr6:coauthVersionLast="31" xr6:coauthVersionMax="31" xr10:uidLastSave="{00000000-0000-0000-0000-000000000000}"/>
  <bookViews>
    <workbookView xWindow="0" yWindow="0" windowWidth="19200" windowHeight="6960" tabRatio="500" xr2:uid="{00000000-000D-0000-FFFF-FFFF00000000}"/>
  </bookViews>
  <sheets>
    <sheet name="a)" sheetId="1" r:id="rId1"/>
    <sheet name="c) Alt. 1" sheetId="2" r:id="rId2"/>
    <sheet name="c) Alt. 2" sheetId="3" r:id="rId3"/>
  </sheet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3" l="1"/>
  <c r="D12" i="3"/>
  <c r="B22" i="3"/>
  <c r="B24" i="3"/>
  <c r="B7" i="3"/>
  <c r="B23" i="3"/>
  <c r="B21" i="3"/>
  <c r="B20" i="3"/>
  <c r="B15" i="3"/>
  <c r="B19" i="3"/>
  <c r="D15" i="3"/>
  <c r="B24" i="2"/>
  <c r="B23" i="2"/>
  <c r="B22" i="2"/>
  <c r="B21" i="2"/>
  <c r="B20" i="2"/>
  <c r="B19" i="2"/>
  <c r="D12" i="2"/>
  <c r="D15" i="2"/>
  <c r="B7" i="2"/>
  <c r="B13" i="2"/>
  <c r="B15" i="2"/>
  <c r="B13" i="1"/>
  <c r="D12" i="1"/>
  <c r="B21" i="1"/>
  <c r="B23" i="1"/>
  <c r="B7" i="1"/>
  <c r="B20" i="1"/>
  <c r="B19" i="1"/>
  <c r="B15" i="1"/>
  <c r="B18" i="1"/>
  <c r="D15" i="1"/>
</calcChain>
</file>

<file path=xl/sharedStrings.xml><?xml version="1.0" encoding="utf-8"?>
<sst xmlns="http://schemas.openxmlformats.org/spreadsheetml/2006/main" count="114" uniqueCount="41">
  <si>
    <t>KAPITALBEHOV</t>
  </si>
  <si>
    <t>FINANSIERING</t>
  </si>
  <si>
    <t>Bil</t>
  </si>
  <si>
    <t>Inventar</t>
  </si>
  <si>
    <t>Varelager</t>
  </si>
  <si>
    <t>Pantelån</t>
  </si>
  <si>
    <t>Leverandørgjeld</t>
  </si>
  <si>
    <t>Kassekreditt</t>
  </si>
  <si>
    <t>Krav EK % 35</t>
  </si>
  <si>
    <t>Krav til LIKVG 1 = 2 (200%)</t>
  </si>
  <si>
    <t>Krav til LIKVG 2 = 1 (100 %)</t>
  </si>
  <si>
    <t>Arbeidskapital</t>
  </si>
  <si>
    <t>Arbeidskapital % (minst 50 % helst 100%)</t>
  </si>
  <si>
    <t>KRAV:</t>
  </si>
  <si>
    <t>HER:</t>
  </si>
  <si>
    <t>EK kr 400 000 / totalkapital kr 4 050 000</t>
  </si>
  <si>
    <t>Arbeidskapital / varelager</t>
  </si>
  <si>
    <t>Formel:</t>
  </si>
  <si>
    <t>Langsiktig gjeld</t>
  </si>
  <si>
    <t>Kortsiktig gjeld</t>
  </si>
  <si>
    <t>Sum kortsiktig gjeld</t>
  </si>
  <si>
    <t xml:space="preserve">EK  / totalkapital </t>
  </si>
  <si>
    <t>Oppgåve 8.8 a)</t>
  </si>
  <si>
    <t>Anleggsmiddel</t>
  </si>
  <si>
    <t>Lokale</t>
  </si>
  <si>
    <t>Sum anleggsmiddel</t>
  </si>
  <si>
    <t>Omløpsmiddel</t>
  </si>
  <si>
    <t>Kundefordringar</t>
  </si>
  <si>
    <t>Kontantar og bankinnskot</t>
  </si>
  <si>
    <t>Sum omløpsmiddel</t>
  </si>
  <si>
    <t>SUM EIGEDELAR</t>
  </si>
  <si>
    <t>Eigenkapital</t>
  </si>
  <si>
    <t>Anna kortsiktig gjeld</t>
  </si>
  <si>
    <t>SUM EIGENKAPITAL OG GJELD</t>
  </si>
  <si>
    <t>Omløpsmiddel / kortsiktig gjeld</t>
  </si>
  <si>
    <t>(Omløpsmiddel - varelager) / kortsiktig gjeld</t>
  </si>
  <si>
    <t>Omløpsmiddel - Kortsiktig gjeld</t>
  </si>
  <si>
    <t>Langsiktig kapital - anleggsmiddel</t>
  </si>
  <si>
    <t>husk langsiktig kapital er eigenkapital + langsiktig gjeld</t>
  </si>
  <si>
    <t>Oppgåve 8.8 c) Alt. 1</t>
  </si>
  <si>
    <t>Oppgåve 8.8 c) Alt.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</si>
</sst>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kr&quot;\ * #,##0_-;\-&quot;kr&quot;\ * #,##0_-;_-&quot;kr&quot;\ * &quot;-&quot;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scheme val="minor"/>
    </font>
    <font>
      <b/>
      <sz val="14"/>
      <color theme="8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49" fontId="0" fillId="0" borderId="0" xfId="0" applyNumberFormat="1"/>
    <xf numFmtId="42" fontId="0" fillId="0" borderId="0" xfId="0" applyNumberFormat="1"/>
    <xf numFmtId="49" fontId="2" fillId="0" borderId="1" xfId="0" applyNumberFormat="1" applyFont="1" applyBorder="1"/>
    <xf numFmtId="42" fontId="0" fillId="0" borderId="1" xfId="0" applyNumberFormat="1" applyBorder="1"/>
    <xf numFmtId="42" fontId="2" fillId="0" borderId="1" xfId="0" applyNumberFormat="1" applyFont="1" applyBorder="1"/>
    <xf numFmtId="49" fontId="0" fillId="0" borderId="1" xfId="0" applyNumberFormat="1" applyBorder="1"/>
    <xf numFmtId="49" fontId="2" fillId="0" borderId="0" xfId="0" applyNumberFormat="1" applyFont="1" applyBorder="1"/>
    <xf numFmtId="42" fontId="2" fillId="0" borderId="0" xfId="0" applyNumberFormat="1" applyFont="1" applyBorder="1"/>
    <xf numFmtId="49" fontId="2" fillId="0" borderId="0" xfId="0" applyNumberFormat="1" applyFont="1"/>
    <xf numFmtId="42" fontId="2" fillId="0" borderId="0" xfId="0" applyNumberFormat="1" applyFont="1"/>
    <xf numFmtId="9" fontId="0" fillId="0" borderId="0" xfId="1" applyFont="1"/>
    <xf numFmtId="42" fontId="4" fillId="0" borderId="0" xfId="0" applyNumberFormat="1" applyFont="1"/>
    <xf numFmtId="9" fontId="4" fillId="0" borderId="0" xfId="1" applyFont="1"/>
    <xf numFmtId="49" fontId="3" fillId="0" borderId="0" xfId="0" applyNumberFormat="1" applyFont="1"/>
    <xf numFmtId="49" fontId="0" fillId="0" borderId="0" xfId="0" applyNumberFormat="1" applyAlignment="1">
      <alignment horizontal="left"/>
    </xf>
    <xf numFmtId="42" fontId="7" fillId="0" borderId="0" xfId="0" applyNumberFormat="1" applyFont="1" applyAlignment="1"/>
    <xf numFmtId="42" fontId="8" fillId="0" borderId="0" xfId="0" applyNumberFormat="1" applyFont="1" applyAlignment="1">
      <alignment horizontal="left"/>
    </xf>
    <xf numFmtId="42" fontId="8" fillId="0" borderId="0" xfId="0" applyNumberFormat="1" applyFont="1"/>
    <xf numFmtId="0" fontId="9" fillId="0" borderId="0" xfId="0" applyFont="1"/>
    <xf numFmtId="49" fontId="10" fillId="2" borderId="1" xfId="0" applyNumberFormat="1" applyFont="1" applyFill="1" applyBorder="1"/>
    <xf numFmtId="49" fontId="2" fillId="4" borderId="1" xfId="0" applyNumberFormat="1" applyFont="1" applyFill="1" applyBorder="1"/>
    <xf numFmtId="42" fontId="2" fillId="4" borderId="1" xfId="0" applyNumberFormat="1" applyFont="1" applyFill="1" applyBorder="1"/>
    <xf numFmtId="42" fontId="0" fillId="2" borderId="5" xfId="0" applyNumberFormat="1" applyFill="1" applyBorder="1"/>
    <xf numFmtId="49" fontId="10" fillId="2" borderId="4" xfId="0" applyNumberFormat="1" applyFont="1" applyFill="1" applyBorder="1"/>
    <xf numFmtId="42" fontId="0" fillId="0" borderId="5" xfId="0" applyNumberFormat="1" applyBorder="1"/>
    <xf numFmtId="49" fontId="0" fillId="0" borderId="4" xfId="0" applyNumberFormat="1" applyBorder="1"/>
    <xf numFmtId="42" fontId="2" fillId="0" borderId="5" xfId="0" applyNumberFormat="1" applyFont="1" applyBorder="1"/>
    <xf numFmtId="49" fontId="0" fillId="0" borderId="3" xfId="0" applyNumberFormat="1" applyBorder="1"/>
    <xf numFmtId="42" fontId="0" fillId="2" borderId="2" xfId="0" applyNumberFormat="1" applyFill="1" applyBorder="1"/>
    <xf numFmtId="49" fontId="2" fillId="0" borderId="4" xfId="0" applyNumberFormat="1" applyFont="1" applyBorder="1"/>
    <xf numFmtId="49" fontId="2" fillId="4" borderId="3" xfId="0" applyNumberFormat="1" applyFont="1" applyFill="1" applyBorder="1"/>
    <xf numFmtId="42" fontId="2" fillId="4" borderId="2" xfId="0" applyNumberFormat="1" applyFont="1" applyFill="1" applyBorder="1"/>
    <xf numFmtId="49" fontId="0" fillId="0" borderId="0" xfId="0" applyNumberFormat="1" applyAlignment="1">
      <alignment vertical="top" wrapText="1"/>
    </xf>
    <xf numFmtId="9" fontId="8" fillId="0" borderId="0" xfId="1" applyFont="1" applyAlignment="1">
      <alignment vertical="top"/>
    </xf>
    <xf numFmtId="49" fontId="0" fillId="0" borderId="0" xfId="0" applyNumberFormat="1" applyAlignment="1">
      <alignment vertical="top"/>
    </xf>
    <xf numFmtId="9" fontId="0" fillId="0" borderId="0" xfId="1" applyFont="1" applyAlignment="1">
      <alignment vertical="top"/>
    </xf>
    <xf numFmtId="49" fontId="2" fillId="0" borderId="0" xfId="0" applyNumberFormat="1" applyFont="1" applyFill="1" applyBorder="1"/>
    <xf numFmtId="42" fontId="0" fillId="0" borderId="0" xfId="0" applyNumberFormat="1" applyFill="1" applyBorder="1"/>
    <xf numFmtId="42" fontId="2" fillId="0" borderId="0" xfId="0" applyNumberFormat="1" applyFont="1" applyFill="1" applyBorder="1"/>
    <xf numFmtId="49" fontId="0" fillId="0" borderId="0" xfId="0" applyNumberFormat="1" applyFill="1" applyBorder="1"/>
    <xf numFmtId="49" fontId="3" fillId="0" borderId="0" xfId="0" applyNumberFormat="1" applyFont="1" applyFill="1" applyBorder="1"/>
    <xf numFmtId="9" fontId="0" fillId="0" borderId="0" xfId="1" applyFont="1" applyFill="1" applyBorder="1"/>
    <xf numFmtId="42" fontId="8" fillId="0" borderId="0" xfId="0" applyNumberFormat="1" applyFont="1" applyFill="1" applyBorder="1"/>
    <xf numFmtId="42" fontId="8" fillId="0" borderId="0" xfId="0" applyNumberFormat="1" applyFont="1" applyFill="1" applyBorder="1" applyAlignment="1">
      <alignment horizontal="left"/>
    </xf>
    <xf numFmtId="42" fontId="7" fillId="0" borderId="0" xfId="0" applyNumberFormat="1" applyFont="1" applyFill="1" applyBorder="1" applyAlignment="1"/>
    <xf numFmtId="9" fontId="8" fillId="0" borderId="0" xfId="1" applyFont="1" applyFill="1" applyBorder="1"/>
    <xf numFmtId="49" fontId="0" fillId="0" borderId="0" xfId="0" applyNumberFormat="1" applyFill="1" applyBorder="1" applyAlignment="1">
      <alignment horizontal="left"/>
    </xf>
    <xf numFmtId="42" fontId="11" fillId="0" borderId="0" xfId="0" applyNumberFormat="1" applyFont="1"/>
    <xf numFmtId="9" fontId="11" fillId="0" borderId="0" xfId="1" applyFon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30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Benyttet hyperkobling" xfId="11" builtinId="9" hidden="1"/>
    <cellStyle name="Benyttet hyperkobling" xfId="13" builtinId="9" hidden="1"/>
    <cellStyle name="Benyttet hyperkobling" xfId="15" builtinId="9" hidden="1"/>
    <cellStyle name="Benyttet hyperkobling" xfId="17" builtinId="9" hidden="1"/>
    <cellStyle name="Benyttet hyperkobling" xfId="19" builtinId="9" hidden="1"/>
    <cellStyle name="Benyttet hyperkobling" xfId="21" builtinId="9" hidden="1"/>
    <cellStyle name="Benyttet hyperkobling" xfId="23" builtinId="9" hidden="1"/>
    <cellStyle name="Benyttet hyperkobling" xfId="25" builtinId="9" hidden="1"/>
    <cellStyle name="Benyttet hyperkobling" xfId="27" builtinId="9" hidden="1"/>
    <cellStyle name="Benyttet hyperkobling" xfId="29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Hyperkobling" xfId="10" builtinId="8" hidden="1"/>
    <cellStyle name="Hyperkobling" xfId="12" builtinId="8" hidden="1"/>
    <cellStyle name="Hyperkobling" xfId="14" builtinId="8" hidden="1"/>
    <cellStyle name="Hyperkobling" xfId="16" builtinId="8" hidden="1"/>
    <cellStyle name="Hyperkobling" xfId="18" builtinId="8" hidden="1"/>
    <cellStyle name="Hyperkobling" xfId="20" builtinId="8" hidden="1"/>
    <cellStyle name="Hyperkobling" xfId="22" builtinId="8" hidden="1"/>
    <cellStyle name="Hyperkobling" xfId="24" builtinId="8" hidden="1"/>
    <cellStyle name="Hyperkobling" xfId="26" builtinId="8" hidden="1"/>
    <cellStyle name="Hyperkobling" xfId="28" builtinId="8" hidden="1"/>
    <cellStyle name="Normal" xfId="0" builtinId="0"/>
    <cellStyle name="Pros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147524</xdr:colOff>
      <xdr:row>0</xdr:row>
      <xdr:rowOff>57727</xdr:rowOff>
    </xdr:from>
    <xdr:to>
      <xdr:col>0</xdr:col>
      <xdr:colOff>1055907</xdr:colOff>
      <xdr:row>0</xdr:row>
      <xdr:rowOff>966110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EEF1630-46D2-47B3-B885-B0FE1D8E1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524" y="57727"/>
          <a:ext cx="908383" cy="9083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50800</xdr:rowOff>
    </xdr:from>
    <xdr:to>
      <xdr:col>0</xdr:col>
      <xdr:colOff>1162383</xdr:colOff>
      <xdr:row>0</xdr:row>
      <xdr:rowOff>959183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BADCD80-740D-4400-B1FE-4B722BDC2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50800"/>
          <a:ext cx="908383" cy="908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6350</xdr:rowOff>
    </xdr:from>
    <xdr:to>
      <xdr:col>0</xdr:col>
      <xdr:colOff>1149683</xdr:colOff>
      <xdr:row>0</xdr:row>
      <xdr:rowOff>914733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5C4F899-25B2-4981-8053-604FC6925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6350"/>
          <a:ext cx="908383" cy="908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zoomScale="99" workbookViewId="0">
      <selection activeCell="B1" sqref="B1"/>
    </sheetView>
  </sheetViews>
  <sheetFormatPr baseColWidth="10" defaultRowHeight="15.5" x14ac:dyDescent="0.35"/>
  <cols>
    <col min="1" max="1" width="35.33203125" style="1" customWidth="1"/>
    <col min="2" max="2" width="12.33203125" style="2" bestFit="1" customWidth="1"/>
    <col min="3" max="3" width="38.33203125" style="1" customWidth="1"/>
    <col min="4" max="4" width="12.6640625" style="2" bestFit="1" customWidth="1"/>
  </cols>
  <sheetData>
    <row r="1" spans="1:4" ht="95" customHeight="1" x14ac:dyDescent="0.45">
      <c r="A1" s="19" t="s">
        <v>22</v>
      </c>
    </row>
    <row r="2" spans="1:4" x14ac:dyDescent="0.35">
      <c r="A2" s="50" t="s">
        <v>0</v>
      </c>
      <c r="B2" s="51"/>
      <c r="C2" s="52" t="s">
        <v>1</v>
      </c>
      <c r="D2" s="50"/>
    </row>
    <row r="3" spans="1:4" x14ac:dyDescent="0.35">
      <c r="A3" s="20" t="s">
        <v>23</v>
      </c>
      <c r="B3" s="23"/>
      <c r="C3" s="24" t="s">
        <v>31</v>
      </c>
      <c r="D3" s="5">
        <v>400000</v>
      </c>
    </row>
    <row r="4" spans="1:4" x14ac:dyDescent="0.35">
      <c r="A4" s="6" t="s">
        <v>24</v>
      </c>
      <c r="B4" s="25">
        <v>2200000</v>
      </c>
      <c r="C4" s="26"/>
      <c r="D4" s="4"/>
    </row>
    <row r="5" spans="1:4" x14ac:dyDescent="0.35">
      <c r="A5" s="6" t="s">
        <v>2</v>
      </c>
      <c r="B5" s="25">
        <v>400000</v>
      </c>
      <c r="C5" s="24" t="s">
        <v>18</v>
      </c>
      <c r="D5" s="4"/>
    </row>
    <row r="6" spans="1:4" x14ac:dyDescent="0.35">
      <c r="A6" s="6" t="s">
        <v>3</v>
      </c>
      <c r="B6" s="25">
        <v>300000</v>
      </c>
      <c r="C6" s="26" t="s">
        <v>5</v>
      </c>
      <c r="D6" s="5">
        <v>2200000</v>
      </c>
    </row>
    <row r="7" spans="1:4" x14ac:dyDescent="0.35">
      <c r="A7" s="3" t="s">
        <v>25</v>
      </c>
      <c r="B7" s="27">
        <f>SUM(B4:B6)</f>
        <v>2900000</v>
      </c>
      <c r="C7" s="26"/>
      <c r="D7" s="4"/>
    </row>
    <row r="8" spans="1:4" x14ac:dyDescent="0.35">
      <c r="A8" s="6"/>
      <c r="B8" s="25"/>
      <c r="C8" s="24" t="s">
        <v>19</v>
      </c>
      <c r="D8" s="4"/>
    </row>
    <row r="9" spans="1:4" x14ac:dyDescent="0.35">
      <c r="A9" s="20" t="s">
        <v>26</v>
      </c>
      <c r="B9" s="29"/>
      <c r="C9" s="28" t="s">
        <v>6</v>
      </c>
      <c r="D9" s="4">
        <v>350000</v>
      </c>
    </row>
    <row r="10" spans="1:4" x14ac:dyDescent="0.35">
      <c r="A10" s="6" t="s">
        <v>4</v>
      </c>
      <c r="B10" s="25">
        <v>700000</v>
      </c>
      <c r="C10" s="26" t="s">
        <v>7</v>
      </c>
      <c r="D10" s="4">
        <v>1000000</v>
      </c>
    </row>
    <row r="11" spans="1:4" x14ac:dyDescent="0.35">
      <c r="A11" s="6" t="s">
        <v>27</v>
      </c>
      <c r="B11" s="25">
        <v>300000</v>
      </c>
      <c r="C11" s="26" t="s">
        <v>32</v>
      </c>
      <c r="D11" s="4">
        <v>100000</v>
      </c>
    </row>
    <row r="12" spans="1:4" x14ac:dyDescent="0.35">
      <c r="A12" s="6" t="s">
        <v>28</v>
      </c>
      <c r="B12" s="25">
        <v>150000</v>
      </c>
      <c r="C12" s="30" t="s">
        <v>20</v>
      </c>
      <c r="D12" s="5">
        <f>SUM(D9:D11)</f>
        <v>1450000</v>
      </c>
    </row>
    <row r="13" spans="1:4" x14ac:dyDescent="0.35">
      <c r="A13" s="3" t="s">
        <v>29</v>
      </c>
      <c r="B13" s="27">
        <f>SUM(B10:B12)</f>
        <v>1150000</v>
      </c>
      <c r="C13" s="26"/>
      <c r="D13" s="4"/>
    </row>
    <row r="14" spans="1:4" x14ac:dyDescent="0.35">
      <c r="A14" s="6"/>
      <c r="B14" s="25"/>
      <c r="C14" s="26"/>
      <c r="D14" s="4"/>
    </row>
    <row r="15" spans="1:4" x14ac:dyDescent="0.35">
      <c r="A15" s="21" t="s">
        <v>30</v>
      </c>
      <c r="B15" s="32">
        <f>B7+B13</f>
        <v>4050000</v>
      </c>
      <c r="C15" s="31" t="s">
        <v>33</v>
      </c>
      <c r="D15" s="22">
        <f>D3+D6+D12</f>
        <v>4050000</v>
      </c>
    </row>
    <row r="16" spans="1:4" x14ac:dyDescent="0.35">
      <c r="A16" s="7"/>
      <c r="B16" s="8"/>
      <c r="C16" s="7"/>
      <c r="D16" s="8"/>
    </row>
    <row r="17" spans="1:4" x14ac:dyDescent="0.35">
      <c r="A17" s="9" t="s">
        <v>13</v>
      </c>
      <c r="B17" s="10" t="s">
        <v>14</v>
      </c>
      <c r="C17" s="14" t="s">
        <v>17</v>
      </c>
    </row>
    <row r="18" spans="1:4" x14ac:dyDescent="0.35">
      <c r="A18" s="1" t="s">
        <v>8</v>
      </c>
      <c r="B18" s="11">
        <f>D3/B15</f>
        <v>9.8765432098765427E-2</v>
      </c>
      <c r="C18" s="1" t="s">
        <v>15</v>
      </c>
    </row>
    <row r="19" spans="1:4" x14ac:dyDescent="0.35">
      <c r="A19" s="1" t="s">
        <v>9</v>
      </c>
      <c r="B19" s="11">
        <f>B13/D12</f>
        <v>0.7931034482758621</v>
      </c>
      <c r="C19" s="1" t="s">
        <v>34</v>
      </c>
    </row>
    <row r="20" spans="1:4" x14ac:dyDescent="0.35">
      <c r="A20" s="1" t="s">
        <v>10</v>
      </c>
      <c r="B20" s="11">
        <f>(B13-B10)/D12</f>
        <v>0.31034482758620691</v>
      </c>
      <c r="C20" s="1" t="s">
        <v>35</v>
      </c>
    </row>
    <row r="21" spans="1:4" x14ac:dyDescent="0.35">
      <c r="A21" s="1" t="s">
        <v>11</v>
      </c>
      <c r="B21" s="12">
        <f>B13-D12</f>
        <v>-300000</v>
      </c>
      <c r="C21" s="17" t="s">
        <v>36</v>
      </c>
    </row>
    <row r="22" spans="1:4" x14ac:dyDescent="0.35">
      <c r="B22" s="12">
        <v>-300000</v>
      </c>
      <c r="C22" s="16" t="s">
        <v>37</v>
      </c>
      <c r="D22" s="2" t="s">
        <v>38</v>
      </c>
    </row>
    <row r="23" spans="1:4" x14ac:dyDescent="0.35">
      <c r="A23" s="1" t="s">
        <v>12</v>
      </c>
      <c r="B23" s="13">
        <f>B21/B10</f>
        <v>-0.42857142857142855</v>
      </c>
      <c r="C23" s="15" t="s">
        <v>16</v>
      </c>
    </row>
    <row r="25" spans="1:4" x14ac:dyDescent="0.35">
      <c r="A25" s="9"/>
    </row>
    <row r="27" spans="1:4" x14ac:dyDescent="0.35">
      <c r="A27" s="53"/>
      <c r="B27" s="53"/>
      <c r="C27" s="53"/>
      <c r="D27" s="53"/>
    </row>
    <row r="28" spans="1:4" x14ac:dyDescent="0.35">
      <c r="A28" s="37"/>
      <c r="B28" s="38"/>
      <c r="C28" s="37"/>
      <c r="D28" s="39"/>
    </row>
    <row r="29" spans="1:4" x14ac:dyDescent="0.35">
      <c r="A29" s="40"/>
      <c r="B29" s="38"/>
      <c r="C29" s="40"/>
      <c r="D29" s="38"/>
    </row>
    <row r="30" spans="1:4" x14ac:dyDescent="0.35">
      <c r="A30" s="40"/>
      <c r="B30" s="38"/>
      <c r="C30" s="37"/>
      <c r="D30" s="38"/>
    </row>
    <row r="31" spans="1:4" x14ac:dyDescent="0.35">
      <c r="A31" s="40"/>
      <c r="B31" s="38"/>
      <c r="C31" s="40"/>
      <c r="D31" s="39"/>
    </row>
    <row r="32" spans="1:4" x14ac:dyDescent="0.35">
      <c r="A32" s="37"/>
      <c r="B32" s="39"/>
      <c r="C32" s="40"/>
      <c r="D32" s="38"/>
    </row>
    <row r="33" spans="1:4" x14ac:dyDescent="0.35">
      <c r="A33" s="40"/>
      <c r="B33" s="38"/>
      <c r="C33" s="37"/>
      <c r="D33" s="38"/>
    </row>
    <row r="34" spans="1:4" x14ac:dyDescent="0.35">
      <c r="A34" s="37"/>
      <c r="B34" s="38"/>
      <c r="C34" s="40"/>
      <c r="D34" s="38"/>
    </row>
    <row r="35" spans="1:4" x14ac:dyDescent="0.35">
      <c r="A35" s="40"/>
      <c r="B35" s="38"/>
      <c r="C35" s="40"/>
      <c r="D35" s="38"/>
    </row>
    <row r="36" spans="1:4" x14ac:dyDescent="0.35">
      <c r="A36" s="40"/>
      <c r="B36" s="38"/>
      <c r="C36" s="40"/>
      <c r="D36" s="38"/>
    </row>
    <row r="37" spans="1:4" x14ac:dyDescent="0.35">
      <c r="A37" s="40"/>
      <c r="B37" s="38"/>
      <c r="C37" s="37"/>
      <c r="D37" s="39"/>
    </row>
    <row r="38" spans="1:4" x14ac:dyDescent="0.35">
      <c r="A38" s="37"/>
      <c r="B38" s="39"/>
      <c r="C38" s="40"/>
      <c r="D38" s="38"/>
    </row>
    <row r="39" spans="1:4" x14ac:dyDescent="0.35">
      <c r="A39" s="40"/>
      <c r="B39" s="38"/>
      <c r="C39" s="40"/>
      <c r="D39" s="38"/>
    </row>
    <row r="40" spans="1:4" x14ac:dyDescent="0.35">
      <c r="A40" s="37"/>
      <c r="B40" s="39"/>
      <c r="C40" s="37"/>
      <c r="D40" s="39"/>
    </row>
    <row r="41" spans="1:4" x14ac:dyDescent="0.35">
      <c r="A41" s="40"/>
      <c r="B41" s="38"/>
      <c r="C41" s="40"/>
      <c r="D41" s="38"/>
    </row>
    <row r="42" spans="1:4" x14ac:dyDescent="0.35">
      <c r="A42" s="37"/>
      <c r="B42" s="39"/>
      <c r="C42" s="41"/>
      <c r="D42" s="38"/>
    </row>
    <row r="43" spans="1:4" x14ac:dyDescent="0.35">
      <c r="A43" s="40"/>
      <c r="B43" s="42"/>
      <c r="C43" s="40"/>
      <c r="D43" s="38"/>
    </row>
    <row r="44" spans="1:4" x14ac:dyDescent="0.35">
      <c r="A44" s="40"/>
      <c r="B44" s="42"/>
      <c r="C44" s="40"/>
      <c r="D44" s="38"/>
    </row>
    <row r="45" spans="1:4" x14ac:dyDescent="0.35">
      <c r="A45" s="40"/>
      <c r="B45" s="42"/>
      <c r="C45" s="40"/>
      <c r="D45" s="38"/>
    </row>
    <row r="46" spans="1:4" x14ac:dyDescent="0.35">
      <c r="A46" s="40"/>
      <c r="B46" s="43"/>
      <c r="C46" s="44"/>
      <c r="D46" s="38"/>
    </row>
    <row r="47" spans="1:4" x14ac:dyDescent="0.35">
      <c r="A47" s="40"/>
      <c r="B47" s="43"/>
      <c r="C47" s="45"/>
      <c r="D47" s="38"/>
    </row>
    <row r="48" spans="1:4" x14ac:dyDescent="0.35">
      <c r="A48" s="40"/>
      <c r="B48" s="46"/>
      <c r="C48" s="47"/>
      <c r="D48" s="38"/>
    </row>
  </sheetData>
  <mergeCells count="4">
    <mergeCell ref="A2:B2"/>
    <mergeCell ref="C2:D2"/>
    <mergeCell ref="A27:B27"/>
    <mergeCell ref="C27:D27"/>
  </mergeCells>
  <pageMargins left="0.7" right="0.7" top="0.75" bottom="0.75" header="0.3" footer="0.3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BD5BA-84A1-4086-87AB-08077BA63F2C}">
  <dimension ref="A1:D24"/>
  <sheetViews>
    <sheetView workbookViewId="0">
      <selection activeCell="B1" sqref="B1"/>
    </sheetView>
  </sheetViews>
  <sheetFormatPr baseColWidth="10" defaultRowHeight="15.5" x14ac:dyDescent="0.35"/>
  <cols>
    <col min="1" max="1" width="38.4140625" customWidth="1"/>
    <col min="2" max="2" width="12.6640625" customWidth="1"/>
    <col min="3" max="3" width="40.58203125" customWidth="1"/>
    <col min="4" max="4" width="15.5" customWidth="1"/>
  </cols>
  <sheetData>
    <row r="1" spans="1:4" ht="96" customHeight="1" x14ac:dyDescent="0.45">
      <c r="A1" s="19" t="s">
        <v>39</v>
      </c>
    </row>
    <row r="2" spans="1:4" x14ac:dyDescent="0.35">
      <c r="A2" s="50" t="s">
        <v>0</v>
      </c>
      <c r="B2" s="51"/>
      <c r="C2" s="52" t="s">
        <v>1</v>
      </c>
      <c r="D2" s="50"/>
    </row>
    <row r="3" spans="1:4" x14ac:dyDescent="0.35">
      <c r="A3" s="20" t="s">
        <v>23</v>
      </c>
      <c r="B3" s="23"/>
      <c r="C3" s="24" t="s">
        <v>31</v>
      </c>
      <c r="D3" s="5">
        <v>1417500</v>
      </c>
    </row>
    <row r="4" spans="1:4" x14ac:dyDescent="0.35">
      <c r="A4" s="6" t="s">
        <v>24</v>
      </c>
      <c r="B4" s="25">
        <v>2200000</v>
      </c>
      <c r="C4" s="26"/>
      <c r="D4" s="4"/>
    </row>
    <row r="5" spans="1:4" x14ac:dyDescent="0.35">
      <c r="A5" s="6" t="s">
        <v>2</v>
      </c>
      <c r="B5" s="25">
        <v>400000</v>
      </c>
      <c r="C5" s="24" t="s">
        <v>18</v>
      </c>
      <c r="D5" s="4"/>
    </row>
    <row r="6" spans="1:4" x14ac:dyDescent="0.35">
      <c r="A6" s="6" t="s">
        <v>3</v>
      </c>
      <c r="B6" s="25">
        <v>300000</v>
      </c>
      <c r="C6" s="26" t="s">
        <v>5</v>
      </c>
      <c r="D6" s="5">
        <v>2200000</v>
      </c>
    </row>
    <row r="7" spans="1:4" x14ac:dyDescent="0.35">
      <c r="A7" s="3" t="s">
        <v>25</v>
      </c>
      <c r="B7" s="27">
        <f>SUM(B4:B6)</f>
        <v>2900000</v>
      </c>
      <c r="C7" s="26"/>
      <c r="D7" s="4"/>
    </row>
    <row r="8" spans="1:4" x14ac:dyDescent="0.35">
      <c r="A8" s="6"/>
      <c r="B8" s="25"/>
      <c r="C8" s="24" t="s">
        <v>19</v>
      </c>
      <c r="D8" s="4"/>
    </row>
    <row r="9" spans="1:4" x14ac:dyDescent="0.35">
      <c r="A9" s="20" t="s">
        <v>26</v>
      </c>
      <c r="B9" s="29"/>
      <c r="C9" s="28" t="s">
        <v>6</v>
      </c>
      <c r="D9" s="4">
        <v>332500</v>
      </c>
    </row>
    <row r="10" spans="1:4" x14ac:dyDescent="0.35">
      <c r="A10" s="6" t="s">
        <v>4</v>
      </c>
      <c r="B10" s="25">
        <v>700000</v>
      </c>
      <c r="C10" s="26" t="s">
        <v>7</v>
      </c>
      <c r="D10" s="4">
        <v>0</v>
      </c>
    </row>
    <row r="11" spans="1:4" x14ac:dyDescent="0.35">
      <c r="A11" s="6" t="s">
        <v>27</v>
      </c>
      <c r="B11" s="25">
        <v>300000</v>
      </c>
      <c r="C11" s="26" t="s">
        <v>32</v>
      </c>
      <c r="D11" s="4">
        <v>100000</v>
      </c>
    </row>
    <row r="12" spans="1:4" x14ac:dyDescent="0.35">
      <c r="A12" s="6" t="s">
        <v>28</v>
      </c>
      <c r="B12" s="25">
        <v>150000</v>
      </c>
      <c r="C12" s="30" t="s">
        <v>20</v>
      </c>
      <c r="D12" s="5">
        <f>SUM(D9:D11)</f>
        <v>432500</v>
      </c>
    </row>
    <row r="13" spans="1:4" x14ac:dyDescent="0.35">
      <c r="A13" s="3" t="s">
        <v>29</v>
      </c>
      <c r="B13" s="27">
        <f>SUM(B10:B12)</f>
        <v>1150000</v>
      </c>
      <c r="C13" s="26"/>
      <c r="D13" s="4"/>
    </row>
    <row r="14" spans="1:4" x14ac:dyDescent="0.35">
      <c r="A14" s="6"/>
      <c r="B14" s="25"/>
      <c r="C14" s="26"/>
      <c r="D14" s="4"/>
    </row>
    <row r="15" spans="1:4" x14ac:dyDescent="0.35">
      <c r="A15" s="21" t="s">
        <v>30</v>
      </c>
      <c r="B15" s="32">
        <f>B7+B13</f>
        <v>4050000</v>
      </c>
      <c r="C15" s="31" t="s">
        <v>33</v>
      </c>
      <c r="D15" s="22">
        <f>D3+D6+D12</f>
        <v>4050000</v>
      </c>
    </row>
    <row r="18" spans="1:4" x14ac:dyDescent="0.35">
      <c r="A18" s="9" t="s">
        <v>13</v>
      </c>
      <c r="B18" s="10" t="s">
        <v>14</v>
      </c>
      <c r="C18" s="14" t="s">
        <v>17</v>
      </c>
      <c r="D18" s="2"/>
    </row>
    <row r="19" spans="1:4" x14ac:dyDescent="0.35">
      <c r="A19" s="1" t="s">
        <v>8</v>
      </c>
      <c r="B19" s="11">
        <f>D3/B15</f>
        <v>0.35</v>
      </c>
      <c r="C19" s="1" t="s">
        <v>21</v>
      </c>
      <c r="D19" s="2"/>
    </row>
    <row r="20" spans="1:4" x14ac:dyDescent="0.35">
      <c r="A20" s="1" t="s">
        <v>9</v>
      </c>
      <c r="B20" s="11">
        <f>B13/D12</f>
        <v>2.6589595375722541</v>
      </c>
      <c r="C20" s="1" t="s">
        <v>34</v>
      </c>
      <c r="D20" s="2"/>
    </row>
    <row r="21" spans="1:4" x14ac:dyDescent="0.35">
      <c r="A21" s="35" t="s">
        <v>10</v>
      </c>
      <c r="B21" s="36">
        <f>(B13-B10)/D12</f>
        <v>1.0404624277456647</v>
      </c>
      <c r="C21" s="1" t="s">
        <v>35</v>
      </c>
      <c r="D21" s="2"/>
    </row>
    <row r="22" spans="1:4" x14ac:dyDescent="0.35">
      <c r="A22" s="1" t="s">
        <v>11</v>
      </c>
      <c r="B22" s="18">
        <f>B13-D12</f>
        <v>717500</v>
      </c>
      <c r="C22" s="17" t="s">
        <v>36</v>
      </c>
      <c r="D22" s="2"/>
    </row>
    <row r="23" spans="1:4" x14ac:dyDescent="0.35">
      <c r="A23" s="1"/>
      <c r="B23" s="18">
        <f>(D3+D6)-B7</f>
        <v>717500</v>
      </c>
      <c r="C23" s="16" t="s">
        <v>37</v>
      </c>
      <c r="D23" s="2" t="s">
        <v>38</v>
      </c>
    </row>
    <row r="24" spans="1:4" x14ac:dyDescent="0.35">
      <c r="A24" s="33" t="s">
        <v>12</v>
      </c>
      <c r="B24" s="34">
        <f>B22/B10</f>
        <v>1.0249999999999999</v>
      </c>
      <c r="C24" s="15" t="s">
        <v>16</v>
      </c>
      <c r="D24" s="2"/>
    </row>
  </sheetData>
  <mergeCells count="2">
    <mergeCell ref="A2:B2"/>
    <mergeCell ref="C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E295-3970-4F6F-AD24-968B903CCE1C}">
  <dimension ref="A1:D24"/>
  <sheetViews>
    <sheetView workbookViewId="0">
      <selection activeCell="B1" sqref="B1"/>
    </sheetView>
  </sheetViews>
  <sheetFormatPr baseColWidth="10" defaultRowHeight="15.5" x14ac:dyDescent="0.35"/>
  <cols>
    <col min="1" max="1" width="35.58203125" customWidth="1"/>
    <col min="2" max="2" width="15.08203125" customWidth="1"/>
    <col min="3" max="3" width="36.83203125" customWidth="1"/>
    <col min="4" max="4" width="12.5" customWidth="1"/>
  </cols>
  <sheetData>
    <row r="1" spans="1:4" ht="96" customHeight="1" x14ac:dyDescent="0.45">
      <c r="A1" s="19" t="s">
        <v>40</v>
      </c>
    </row>
    <row r="2" spans="1:4" x14ac:dyDescent="0.35">
      <c r="A2" s="50" t="s">
        <v>0</v>
      </c>
      <c r="B2" s="51"/>
      <c r="C2" s="52" t="s">
        <v>1</v>
      </c>
      <c r="D2" s="50"/>
    </row>
    <row r="3" spans="1:4" x14ac:dyDescent="0.35">
      <c r="A3" s="20" t="s">
        <v>23</v>
      </c>
      <c r="B3" s="23"/>
      <c r="C3" s="24" t="s">
        <v>31</v>
      </c>
      <c r="D3" s="5">
        <v>1015000</v>
      </c>
    </row>
    <row r="4" spans="1:4" x14ac:dyDescent="0.35">
      <c r="A4" s="6" t="s">
        <v>24</v>
      </c>
      <c r="B4" s="25">
        <v>2200000</v>
      </c>
      <c r="C4" s="26"/>
      <c r="D4" s="4"/>
    </row>
    <row r="5" spans="1:4" x14ac:dyDescent="0.35">
      <c r="A5" s="6" t="s">
        <v>2</v>
      </c>
      <c r="B5" s="25">
        <v>0</v>
      </c>
      <c r="C5" s="24" t="s">
        <v>18</v>
      </c>
      <c r="D5" s="4"/>
    </row>
    <row r="6" spans="1:4" x14ac:dyDescent="0.35">
      <c r="A6" s="6" t="s">
        <v>3</v>
      </c>
      <c r="B6" s="25">
        <v>0</v>
      </c>
      <c r="C6" s="26" t="s">
        <v>5</v>
      </c>
      <c r="D6" s="5">
        <v>1760000</v>
      </c>
    </row>
    <row r="7" spans="1:4" x14ac:dyDescent="0.35">
      <c r="A7" s="3" t="s">
        <v>25</v>
      </c>
      <c r="B7" s="27">
        <f>SUM(B4:B6)</f>
        <v>2200000</v>
      </c>
      <c r="C7" s="26"/>
      <c r="D7" s="4"/>
    </row>
    <row r="8" spans="1:4" x14ac:dyDescent="0.35">
      <c r="A8" s="6"/>
      <c r="B8" s="25"/>
      <c r="C8" s="24" t="s">
        <v>19</v>
      </c>
      <c r="D8" s="4"/>
    </row>
    <row r="9" spans="1:4" x14ac:dyDescent="0.35">
      <c r="A9" s="20" t="s">
        <v>26</v>
      </c>
      <c r="B9" s="29"/>
      <c r="C9" s="28" t="s">
        <v>6</v>
      </c>
      <c r="D9" s="4">
        <v>125000</v>
      </c>
    </row>
    <row r="10" spans="1:4" x14ac:dyDescent="0.35">
      <c r="A10" s="6" t="s">
        <v>4</v>
      </c>
      <c r="B10" s="25">
        <v>500000</v>
      </c>
      <c r="C10" s="26" t="s">
        <v>7</v>
      </c>
      <c r="D10" s="4">
        <v>0</v>
      </c>
    </row>
    <row r="11" spans="1:4" x14ac:dyDescent="0.35">
      <c r="A11" s="6" t="s">
        <v>27</v>
      </c>
      <c r="B11" s="25">
        <v>0</v>
      </c>
      <c r="C11" s="26" t="s">
        <v>32</v>
      </c>
      <c r="D11" s="4">
        <v>0</v>
      </c>
    </row>
    <row r="12" spans="1:4" x14ac:dyDescent="0.35">
      <c r="A12" s="6" t="s">
        <v>28</v>
      </c>
      <c r="B12" s="25">
        <v>200000</v>
      </c>
      <c r="C12" s="30" t="s">
        <v>20</v>
      </c>
      <c r="D12" s="5">
        <f>SUM(D9:D11)</f>
        <v>125000</v>
      </c>
    </row>
    <row r="13" spans="1:4" x14ac:dyDescent="0.35">
      <c r="A13" s="3" t="s">
        <v>29</v>
      </c>
      <c r="B13" s="27">
        <f>SUM(B10:B12)</f>
        <v>700000</v>
      </c>
      <c r="C13" s="26"/>
      <c r="D13" s="4"/>
    </row>
    <row r="14" spans="1:4" x14ac:dyDescent="0.35">
      <c r="A14" s="6"/>
      <c r="B14" s="25"/>
      <c r="C14" s="26"/>
      <c r="D14" s="4"/>
    </row>
    <row r="15" spans="1:4" x14ac:dyDescent="0.35">
      <c r="A15" s="21" t="s">
        <v>30</v>
      </c>
      <c r="B15" s="32">
        <f>B7+B13</f>
        <v>2900000</v>
      </c>
      <c r="C15" s="31" t="s">
        <v>33</v>
      </c>
      <c r="D15" s="22">
        <f>D3+D6+D12</f>
        <v>2900000</v>
      </c>
    </row>
    <row r="18" spans="1:4" x14ac:dyDescent="0.35">
      <c r="A18" s="9" t="s">
        <v>13</v>
      </c>
      <c r="B18" s="10" t="s">
        <v>14</v>
      </c>
      <c r="C18" s="14" t="s">
        <v>17</v>
      </c>
      <c r="D18" s="2"/>
    </row>
    <row r="19" spans="1:4" x14ac:dyDescent="0.35">
      <c r="A19" s="1" t="s">
        <v>8</v>
      </c>
      <c r="B19" s="11">
        <f>D3/B15</f>
        <v>0.35</v>
      </c>
      <c r="C19" s="1" t="s">
        <v>21</v>
      </c>
      <c r="D19" s="2"/>
    </row>
    <row r="20" spans="1:4" x14ac:dyDescent="0.35">
      <c r="A20" s="1" t="s">
        <v>9</v>
      </c>
      <c r="B20" s="11">
        <f>B13/D12</f>
        <v>5.6</v>
      </c>
      <c r="C20" s="1" t="s">
        <v>34</v>
      </c>
      <c r="D20" s="2"/>
    </row>
    <row r="21" spans="1:4" x14ac:dyDescent="0.35">
      <c r="A21" s="1" t="s">
        <v>10</v>
      </c>
      <c r="B21" s="11">
        <f>(B13-B10)/D12</f>
        <v>1.6</v>
      </c>
      <c r="C21" s="1" t="s">
        <v>35</v>
      </c>
      <c r="D21" s="2"/>
    </row>
    <row r="22" spans="1:4" x14ac:dyDescent="0.35">
      <c r="A22" s="1" t="s">
        <v>11</v>
      </c>
      <c r="B22" s="48">
        <f>B13-D12</f>
        <v>575000</v>
      </c>
      <c r="C22" s="17" t="s">
        <v>36</v>
      </c>
      <c r="D22" s="2"/>
    </row>
    <row r="23" spans="1:4" x14ac:dyDescent="0.35">
      <c r="A23" s="1"/>
      <c r="B23" s="48">
        <f>(D3+D6)-B7</f>
        <v>575000</v>
      </c>
      <c r="C23" s="16" t="s">
        <v>37</v>
      </c>
      <c r="D23" s="2" t="s">
        <v>38</v>
      </c>
    </row>
    <row r="24" spans="1:4" x14ac:dyDescent="0.35">
      <c r="A24" s="1" t="s">
        <v>12</v>
      </c>
      <c r="B24" s="49">
        <f>B22/B10</f>
        <v>1.1499999999999999</v>
      </c>
      <c r="C24" s="15" t="s">
        <v>16</v>
      </c>
      <c r="D24" s="2"/>
    </row>
  </sheetData>
  <mergeCells count="2">
    <mergeCell ref="A2:B2"/>
    <mergeCell ref="C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a)</vt:lpstr>
      <vt:lpstr>c) Alt. 1</vt:lpstr>
      <vt:lpstr>c) Alt.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Office-bruker</dc:creator>
  <cp:lastModifiedBy>Anne Berrefjord</cp:lastModifiedBy>
  <dcterms:created xsi:type="dcterms:W3CDTF">2017-02-12T22:41:57Z</dcterms:created>
  <dcterms:modified xsi:type="dcterms:W3CDTF">2019-01-08T08:09:50Z</dcterms:modified>
</cp:coreProperties>
</file>