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0425" activeTab="4"/>
  </bookViews>
  <sheets>
    <sheet name="T-5.1" sheetId="2" r:id="rId1"/>
    <sheet name="T-5.2" sheetId="3" r:id="rId2"/>
    <sheet name="T-5.3" sheetId="4" r:id="rId3"/>
    <sheet name="T-5.4" sheetId="5" r:id="rId4"/>
    <sheet name="T-5.5" sheetId="8" r:id="rId5"/>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8" l="1"/>
  <c r="G24" i="8"/>
  <c r="H22" i="8"/>
  <c r="AA18" i="8"/>
  <c r="S18" i="8"/>
  <c r="O18" i="8"/>
  <c r="K18" i="8"/>
  <c r="G18" i="8"/>
  <c r="P17" i="8"/>
  <c r="H33" i="8" s="1"/>
  <c r="N17" i="8"/>
  <c r="H32" i="8" s="1"/>
  <c r="Z16" i="8"/>
  <c r="I16" i="8" s="1"/>
  <c r="U14" i="8"/>
  <c r="P23" i="8" s="1"/>
  <c r="AA13" i="8"/>
  <c r="Z13" i="8"/>
  <c r="Z18" i="8" s="1"/>
  <c r="Y13" i="8"/>
  <c r="Y18" i="8" s="1"/>
  <c r="X13" i="8"/>
  <c r="X18" i="8" s="1"/>
  <c r="W13" i="8"/>
  <c r="V13" i="8"/>
  <c r="V18" i="8" s="1"/>
  <c r="U13" i="8"/>
  <c r="U18" i="8" s="1"/>
  <c r="T13" i="8"/>
  <c r="T18" i="8" s="1"/>
  <c r="S13" i="8"/>
  <c r="R14" i="8" s="1"/>
  <c r="P22" i="8" s="1"/>
  <c r="R13" i="8"/>
  <c r="R18" i="8" s="1"/>
  <c r="Q13" i="8"/>
  <c r="Q18" i="8" s="1"/>
  <c r="P13" i="8"/>
  <c r="P18" i="8" s="1"/>
  <c r="O13" i="8"/>
  <c r="N13" i="8"/>
  <c r="N18" i="8" s="1"/>
  <c r="M13" i="8"/>
  <c r="M18" i="8" s="1"/>
  <c r="L13" i="8"/>
  <c r="L18" i="8" s="1"/>
  <c r="K13" i="8"/>
  <c r="J17" i="8" s="1"/>
  <c r="H31" i="8" s="1"/>
  <c r="J13" i="8"/>
  <c r="J18" i="8" s="1"/>
  <c r="I13" i="8"/>
  <c r="I18" i="8" s="1"/>
  <c r="H13" i="8"/>
  <c r="G13" i="8"/>
  <c r="F13" i="8"/>
  <c r="E13" i="8"/>
  <c r="D13" i="8"/>
  <c r="E17" i="8" s="1"/>
  <c r="G29" i="8" s="1"/>
  <c r="G34" i="8" s="1"/>
  <c r="E18" i="8" l="1"/>
  <c r="P24" i="8"/>
  <c r="H17" i="8"/>
  <c r="H30" i="8" s="1"/>
  <c r="P44" i="8" s="1"/>
  <c r="D18" i="8"/>
  <c r="G22" i="8"/>
  <c r="F17" i="8"/>
  <c r="H29" i="8" s="1"/>
  <c r="W14" i="8"/>
  <c r="H15" i="5"/>
  <c r="H18" i="5" s="1"/>
  <c r="G15" i="5"/>
  <c r="G18" i="5" s="1"/>
  <c r="F15" i="5"/>
  <c r="F18" i="5" s="1"/>
  <c r="E15" i="5"/>
  <c r="E18" i="5" s="1"/>
  <c r="D17" i="5" s="1"/>
  <c r="D18" i="5" s="1"/>
  <c r="D15" i="5"/>
  <c r="C14" i="4"/>
  <c r="C10" i="4"/>
  <c r="A25" i="4"/>
  <c r="A26" i="4" s="1"/>
  <c r="J24" i="4"/>
  <c r="I24" i="4"/>
  <c r="J25" i="4" s="1"/>
  <c r="H24" i="4"/>
  <c r="H27" i="4" s="1"/>
  <c r="G24" i="4"/>
  <c r="G27" i="4" s="1"/>
  <c r="F24" i="4"/>
  <c r="F27" i="4" s="1"/>
  <c r="E24" i="4"/>
  <c r="A24" i="4"/>
  <c r="P39" i="8" l="1"/>
  <c r="P43" i="8"/>
  <c r="P45" i="8" s="1"/>
  <c r="H34" i="8"/>
  <c r="H26" i="8"/>
  <c r="F18" i="8"/>
  <c r="P33" i="8"/>
  <c r="P35" i="8" s="1"/>
  <c r="P40" i="8" s="1"/>
  <c r="P28" i="8"/>
  <c r="P30" i="8" s="1"/>
  <c r="G23" i="8"/>
  <c r="G26" i="8" s="1"/>
  <c r="W18" i="8"/>
  <c r="H18" i="8"/>
  <c r="I16" i="5"/>
  <c r="I18" i="5" s="1"/>
  <c r="J27" i="4"/>
  <c r="E27" i="4"/>
  <c r="I27" i="4"/>
  <c r="X45" i="3" l="1"/>
  <c r="X44" i="3"/>
  <c r="D35" i="3"/>
  <c r="S34" i="3"/>
  <c r="J34" i="3"/>
  <c r="D34" i="3"/>
  <c r="S33" i="3"/>
  <c r="J33" i="3"/>
  <c r="D33" i="3"/>
  <c r="J32" i="3"/>
  <c r="D32" i="3"/>
  <c r="AJ29" i="3"/>
  <c r="AF29" i="3"/>
  <c r="X29" i="3"/>
  <c r="P29" i="3"/>
  <c r="H29" i="3"/>
  <c r="D29" i="3"/>
  <c r="AM25" i="3"/>
  <c r="AL25" i="3"/>
  <c r="AK25" i="3"/>
  <c r="AJ25" i="3"/>
  <c r="AI25" i="3"/>
  <c r="AH25" i="3"/>
  <c r="AI26" i="3" s="1"/>
  <c r="V34" i="3" s="1"/>
  <c r="AG25" i="3"/>
  <c r="AG29" i="3" s="1"/>
  <c r="AF25" i="3"/>
  <c r="AG26" i="3" s="1"/>
  <c r="V33" i="3" s="1"/>
  <c r="AE25" i="3"/>
  <c r="AD25" i="3"/>
  <c r="AE26" i="3" s="1"/>
  <c r="V32" i="3" s="1"/>
  <c r="AB25" i="3"/>
  <c r="X25" i="3"/>
  <c r="U25" i="3"/>
  <c r="T28" i="3" s="1"/>
  <c r="T25" i="3"/>
  <c r="S25" i="3"/>
  <c r="S29" i="3" s="1"/>
  <c r="R25" i="3"/>
  <c r="R29" i="3" s="1"/>
  <c r="Q25" i="3"/>
  <c r="Q29" i="3" s="1"/>
  <c r="P25" i="3"/>
  <c r="O25" i="3"/>
  <c r="M25" i="3"/>
  <c r="K25" i="3"/>
  <c r="J25" i="3"/>
  <c r="J29" i="3" s="1"/>
  <c r="I25" i="3"/>
  <c r="H25" i="3"/>
  <c r="F25" i="3"/>
  <c r="F29" i="3" s="1"/>
  <c r="E25" i="3"/>
  <c r="D25" i="3"/>
  <c r="E28" i="3" s="1"/>
  <c r="G32" i="3" s="1"/>
  <c r="Y24" i="3"/>
  <c r="Z24" i="3" s="1"/>
  <c r="AN22" i="3"/>
  <c r="E22" i="3"/>
  <c r="Q21" i="3"/>
  <c r="L21" i="3" s="1"/>
  <c r="N21" i="3"/>
  <c r="N25" i="3" s="1"/>
  <c r="G20" i="3"/>
  <c r="G25" i="3" s="1"/>
  <c r="AN19" i="3"/>
  <c r="W18" i="3"/>
  <c r="AN17" i="3"/>
  <c r="AN16" i="3"/>
  <c r="AN15" i="3"/>
  <c r="AN14" i="3"/>
  <c r="AN13" i="3"/>
  <c r="F14" i="2"/>
  <c r="E14" i="2"/>
  <c r="E17" i="2" s="1"/>
  <c r="F15" i="2" s="1"/>
  <c r="D14" i="2"/>
  <c r="C14" i="2"/>
  <c r="L25" i="3" l="1"/>
  <c r="AN21" i="3"/>
  <c r="I29" i="3"/>
  <c r="G28" i="3"/>
  <c r="G33" i="3" s="1"/>
  <c r="G36" i="3" s="1"/>
  <c r="H34" i="3"/>
  <c r="T29" i="3"/>
  <c r="AE29" i="3"/>
  <c r="AI29" i="3"/>
  <c r="E29" i="3"/>
  <c r="AN24" i="3"/>
  <c r="Z25" i="3"/>
  <c r="Y25" i="3"/>
  <c r="Y29" i="3" s="1"/>
  <c r="AK26" i="3"/>
  <c r="V35" i="3" s="1"/>
  <c r="I28" i="3"/>
  <c r="G34" i="3" s="1"/>
  <c r="U29" i="3"/>
  <c r="AC18" i="3"/>
  <c r="AC25" i="3" s="1"/>
  <c r="AN20" i="3"/>
  <c r="W25" i="3"/>
  <c r="K28" i="3"/>
  <c r="G35" i="3" s="1"/>
  <c r="AD29" i="3"/>
  <c r="AH29" i="3"/>
  <c r="D16" i="2"/>
  <c r="D17" i="2" s="1"/>
  <c r="C17" i="2"/>
  <c r="F17" i="2"/>
  <c r="AC29" i="3" l="1"/>
  <c r="AB26" i="3"/>
  <c r="G29" i="3"/>
  <c r="W29" i="3"/>
  <c r="V23" i="3"/>
  <c r="AK29" i="3"/>
  <c r="K29" i="3"/>
  <c r="AN18" i="3"/>
  <c r="W32" i="3" l="1"/>
  <c r="W37" i="3" s="1"/>
  <c r="AB29" i="3"/>
  <c r="AN23" i="3"/>
  <c r="V25" i="3"/>
  <c r="AA23" i="3"/>
  <c r="AA25" i="3" s="1"/>
  <c r="AA29" i="3" l="1"/>
  <c r="Z28" i="3"/>
  <c r="V29" i="3"/>
  <c r="AN25" i="3"/>
  <c r="V40" i="3"/>
  <c r="X46" i="3" s="1"/>
  <c r="V36" i="3"/>
  <c r="X47" i="3"/>
  <c r="AM26" i="3" l="1"/>
  <c r="V37" i="3"/>
  <c r="H35" i="3"/>
  <c r="Z29" i="3"/>
  <c r="V46" i="3"/>
  <c r="V47" i="3" s="1"/>
  <c r="M27" i="3" s="1"/>
  <c r="M29" i="3" s="1"/>
  <c r="L28" i="3" s="1"/>
  <c r="W46" i="3"/>
  <c r="W47" i="3" s="1"/>
  <c r="O27" i="3" s="1"/>
  <c r="O29" i="3" s="1"/>
  <c r="N28" i="3" s="1"/>
  <c r="H33" i="3" l="1"/>
  <c r="N29" i="3"/>
  <c r="H32" i="3"/>
  <c r="H36" i="3" s="1"/>
  <c r="AN28" i="3"/>
  <c r="L29" i="3"/>
  <c r="AL27" i="3"/>
  <c r="AM29" i="3"/>
  <c r="AN26" i="3"/>
  <c r="AN27" i="3" l="1"/>
  <c r="AL29" i="3"/>
  <c r="AN29" i="3"/>
</calcChain>
</file>

<file path=xl/sharedStrings.xml><?xml version="1.0" encoding="utf-8"?>
<sst xmlns="http://schemas.openxmlformats.org/spreadsheetml/2006/main" count="220" uniqueCount="145">
  <si>
    <t>Bilag</t>
  </si>
  <si>
    <t>Dato</t>
  </si>
  <si>
    <t>Tekst</t>
  </si>
  <si>
    <t>nr.</t>
  </si>
  <si>
    <t>Husleie</t>
  </si>
  <si>
    <t>1.1.</t>
  </si>
  <si>
    <t>Inngående balanse</t>
  </si>
  <si>
    <t>31.12.</t>
  </si>
  <si>
    <t>Sum posteringer</t>
  </si>
  <si>
    <t>-</t>
  </si>
  <si>
    <t>Økning forskuddsbetalt husleie</t>
  </si>
  <si>
    <t>Råbalanse</t>
  </si>
  <si>
    <t>Resultat</t>
  </si>
  <si>
    <t>Til balanse</t>
  </si>
  <si>
    <t>Forskuddsbetalt husleie</t>
  </si>
  <si>
    <t>Henriksen &amp; Johnsen ANS</t>
  </si>
  <si>
    <t>Varebil</t>
  </si>
  <si>
    <t>Varebeholdning</t>
  </si>
  <si>
    <t>Kontanter</t>
  </si>
  <si>
    <t>Bankinnskudd</t>
  </si>
  <si>
    <t>Henriksen kapital</t>
  </si>
  <si>
    <t>Johnsen kapital</t>
  </si>
  <si>
    <t>Henriksen privat</t>
  </si>
  <si>
    <t>Johnsen privat</t>
  </si>
  <si>
    <t>Lån i banken</t>
  </si>
  <si>
    <t>merverdiavgift</t>
  </si>
  <si>
    <t>Oppgjørskonto mva</t>
  </si>
  <si>
    <t>pliktig varesalg</t>
  </si>
  <si>
    <t>Varekjøp</t>
  </si>
  <si>
    <t>Varebilkostnader</t>
  </si>
  <si>
    <t>driftskostnader</t>
  </si>
  <si>
    <t>Årsresultat</t>
  </si>
  <si>
    <t>Kontroll</t>
  </si>
  <si>
    <t>18.12.</t>
  </si>
  <si>
    <t>Foreløpig saldobalanse</t>
  </si>
  <si>
    <t>20.12.</t>
  </si>
  <si>
    <t>Betalt telefonregning</t>
  </si>
  <si>
    <t>23.12.</t>
  </si>
  <si>
    <t>Betalt husleie</t>
  </si>
  <si>
    <t>24.12.</t>
  </si>
  <si>
    <t>Kjøpt kontorrekvisita</t>
  </si>
  <si>
    <t>27.12.</t>
  </si>
  <si>
    <t>Kjøpt vinterdekk</t>
  </si>
  <si>
    <t>Salgssammendrag</t>
  </si>
  <si>
    <t>Satt i banken</t>
  </si>
  <si>
    <t>Nedgang varebeholdning</t>
  </si>
  <si>
    <t>Saldo privatkontoer overf.</t>
  </si>
  <si>
    <t>Avskrivning varebil</t>
  </si>
  <si>
    <t>Overført utg. mva</t>
  </si>
  <si>
    <t>Overført inng. mva</t>
  </si>
  <si>
    <t>Fordeling av overskudd</t>
  </si>
  <si>
    <t>Avgiftspliktig varesalg</t>
  </si>
  <si>
    <t>Oppgjørskonto mva.</t>
  </si>
  <si>
    <t>Andre driftskostnader</t>
  </si>
  <si>
    <t>Til årsresultat</t>
  </si>
  <si>
    <t>Overskudd til fordeling:</t>
  </si>
  <si>
    <t>Fordeling overskudd:</t>
  </si>
  <si>
    <t>Henriksen</t>
  </si>
  <si>
    <t>Johnsen</t>
  </si>
  <si>
    <t>Sum</t>
  </si>
  <si>
    <t>Fast beløp Henriksen</t>
  </si>
  <si>
    <t>Fast beløp Johnsen</t>
  </si>
  <si>
    <t>Rest, deles likt</t>
  </si>
  <si>
    <t>2700 Utgående</t>
  </si>
  <si>
    <t>2710 Inngående</t>
  </si>
  <si>
    <t>3000 Avgifts-</t>
  </si>
  <si>
    <t>7790 Andre</t>
  </si>
  <si>
    <t>Balanse per 31. desember 2014</t>
  </si>
  <si>
    <t>Du kan også sjekke posteringene. De foretas ved bruk av de samme kontoene, men føres på en annen måte i ferdigmodellens posteringsjournal.</t>
  </si>
  <si>
    <t>1920 Bankinnskudd</t>
  </si>
  <si>
    <t xml:space="preserve"> 01.01</t>
  </si>
  <si>
    <t xml:space="preserve"> 15.02.</t>
  </si>
  <si>
    <t>1.term.forskuddsskatt</t>
  </si>
  <si>
    <t xml:space="preserve"> 15.04.</t>
  </si>
  <si>
    <t>2.term.forskuddsskatt</t>
  </si>
  <si>
    <t>sept.</t>
  </si>
  <si>
    <t>Utliknet skatt for 2013</t>
  </si>
  <si>
    <t>okt.</t>
  </si>
  <si>
    <t xml:space="preserve"> 31.12.</t>
  </si>
  <si>
    <t>Skattekostnad 2014</t>
  </si>
  <si>
    <t>Balanse</t>
  </si>
  <si>
    <t>SUM</t>
  </si>
  <si>
    <t>Restskatt for 2013</t>
  </si>
  <si>
    <t>1.</t>
  </si>
  <si>
    <t>Innbetalt forskuddsskatt</t>
  </si>
  <si>
    <t>Restskatt</t>
  </si>
  <si>
    <t>2.</t>
  </si>
  <si>
    <t>Beregnet skatt for 2014</t>
  </si>
  <si>
    <t xml:space="preserve"> - for mye beregnet året før</t>
  </si>
  <si>
    <t>3.</t>
  </si>
  <si>
    <t>Betalbar skatt</t>
  </si>
  <si>
    <t>Skattebetaling</t>
  </si>
  <si>
    <t>Skattekostnad</t>
  </si>
  <si>
    <t>15.2.</t>
  </si>
  <si>
    <t>15.4.</t>
  </si>
  <si>
    <t>Utlignet skatt</t>
  </si>
  <si>
    <t>Forskuddsskatt 1. termin</t>
  </si>
  <si>
    <t>Forskuddsskatt 2. termin</t>
  </si>
  <si>
    <t>Betalt restskatt</t>
  </si>
  <si>
    <t>Forklaring</t>
  </si>
  <si>
    <t>Resultat (skattekostnad)</t>
  </si>
  <si>
    <t>Til balanse (beregnet skatt for siste år)</t>
  </si>
  <si>
    <t>Frodo AS</t>
  </si>
  <si>
    <t>Diverse eiendeler</t>
  </si>
  <si>
    <t>Aksjekapital</t>
  </si>
  <si>
    <t>Annen egenkapital</t>
  </si>
  <si>
    <t>Avsatt utbytte</t>
  </si>
  <si>
    <t>Diverse gjeld</t>
  </si>
  <si>
    <t>Diverse inntekter</t>
  </si>
  <si>
    <t>Diverse kostnader</t>
  </si>
  <si>
    <t>31.</t>
  </si>
  <si>
    <t>Foreløpig råbalanse</t>
  </si>
  <si>
    <t>Balanse per 31.12.2014</t>
  </si>
  <si>
    <t>Avsatt annen egenkapital</t>
  </si>
  <si>
    <t>Spørsmål:</t>
  </si>
  <si>
    <t>a)</t>
  </si>
  <si>
    <t>Inntekter</t>
  </si>
  <si>
    <t xml:space="preserve"> -</t>
  </si>
  <si>
    <t xml:space="preserve"> Kostnader</t>
  </si>
  <si>
    <t xml:space="preserve"> =</t>
  </si>
  <si>
    <t>Resultat før skatt</t>
  </si>
  <si>
    <t>c)</t>
  </si>
  <si>
    <t>Skattesats</t>
  </si>
  <si>
    <t>For mye beregnet året før</t>
  </si>
  <si>
    <t>Skattekostnaden for 2014</t>
  </si>
  <si>
    <t>d)</t>
  </si>
  <si>
    <t>skattekostnad</t>
  </si>
  <si>
    <t>Årsoverskuddet</t>
  </si>
  <si>
    <t>Disponering av årsoverskuddet:</t>
  </si>
  <si>
    <t>Utbyttesats</t>
  </si>
  <si>
    <t>Avsatt til utbytte</t>
  </si>
  <si>
    <t>Avsatt til annen egenkap.</t>
  </si>
  <si>
    <t>f)</t>
  </si>
  <si>
    <t>Egenkapital per 31.12</t>
  </si>
  <si>
    <t>Avsatt annen EK</t>
  </si>
  <si>
    <t>(av aksjekapitalen)</t>
  </si>
  <si>
    <t>Løsningsforslag tilleggsoppgave T-5.1</t>
  </si>
  <si>
    <t>Løsningsforslag tilleggsoppgave T-5.2</t>
  </si>
  <si>
    <t xml:space="preserve">Dette løsningsforslaget er hentet fra den forrige utgaven av læreverket.  Hvis du løser oppgaven ved bruk av ferdigmodellen, skal du komme frem til samme verdier på Resultat- og Balanse. </t>
  </si>
  <si>
    <t>Løsningsforslag tilleggsoppgave T-5.3</t>
  </si>
  <si>
    <t xml:space="preserve">     2500 Betalbar skatt</t>
  </si>
  <si>
    <t xml:space="preserve">       2510 Skattebetaling</t>
  </si>
  <si>
    <t xml:space="preserve">        8300 Skattekostnad</t>
  </si>
  <si>
    <t>Løsningsforslag tilleggsoppgave T-5.4</t>
  </si>
  <si>
    <t>Løsningsforslag tilleggsoppgave T-5.5</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</si>
</sst>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1"/>
      <name val="Calibri"/>
      <family val="2"/>
      <scheme val="minor"/>
    </font>
    <font>
      <sz val="10"/>
      <name val="Arial"/>
      <family val="2"/>
    </font>
    <font>
      <b/>
      <sz val="10"/>
      <name val="Arial"/>
      <family val="2"/>
    </font>
    <font>
      <b/>
      <sz val="9"/>
      <name val="MS Sans Serif"/>
    </font>
    <font>
      <sz val="9"/>
      <name val="MS Sans Serif"/>
      <family val="2"/>
    </font>
    <font>
      <b/>
      <sz val="12"/>
      <name val="Arial"/>
      <family val="2"/>
    </font>
    <font>
      <sz val="12"/>
      <name val="Arial"/>
      <family val="2"/>
    </font>
    <font>
      <b/>
      <sz val="12"/>
      <name val="MS Sans Serif"/>
    </font>
    <font>
      <sz val="12"/>
      <name val="MS Sans Serif"/>
      <family val="2"/>
    </font>
    <font>
      <b/>
      <i/>
      <sz val="9"/>
      <name val="MS Sans Serif"/>
      <family val="2"/>
    </font>
    <font>
      <b/>
      <sz val="9"/>
      <name val="MS Sans Serif"/>
      <family val="2"/>
    </font>
    <font>
      <b/>
      <sz val="12"/>
      <color theme="1"/>
      <name val="Calibri"/>
      <family val="2"/>
      <scheme val="minor"/>
    </font>
    <font>
      <sz val="11"/>
      <name val="Calibri"/>
      <family val="2"/>
      <scheme val="minor"/>
    </font>
    <font>
      <b/>
      <sz val="12"/>
      <name val="MS Sans Serif"/>
      <family val="2"/>
    </font>
    <font>
      <sz val="11"/>
      <name val="Arial"/>
      <family val="2"/>
    </font>
    <font>
      <sz val="10"/>
      <name val="MS Sans Serif"/>
    </font>
    <font>
      <sz val="9"/>
      <name val="MS Sans Serif"/>
    </font>
    <font>
      <sz val="10"/>
      <name val="MS Sans Serif"/>
      <family val="2"/>
    </font>
    <font>
      <b/>
      <sz val="12"/>
      <color theme="1"/>
      <name val="Arial"/>
      <family val="2"/>
    </font>
  </fonts>
  <fills count="5">
    <fill>
      <patternFill patternType="none"/>
    </fill>
    <fill>
      <patternFill patternType="gray125"/>
    </fill>
    <fill>
      <patternFill patternType="solid">
        <fgColor indexed="41"/>
        <bgColor indexed="64"/>
      </patternFill>
    </fill>
    <fill>
      <patternFill patternType="solid">
        <fgColor theme="6" tint="0.79998168889431442"/>
        <bgColor indexed="64"/>
      </patternFill>
    </fill>
    <fill>
      <patternFill patternType="solid">
        <fgColor theme="0"/>
        <bgColor indexed="64"/>
      </patternFill>
    </fill>
  </fills>
  <borders count="21">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top style="thin">
        <color indexed="64"/>
      </top>
      <bottom style="double">
        <color indexed="64"/>
      </bottom>
      <diagonal/>
    </border>
    <border>
      <left/>
      <right/>
      <top/>
      <bottom style="double">
        <color indexed="64"/>
      </bottom>
      <diagonal/>
    </border>
  </borders>
  <cellStyleXfs count="2">
    <xf numFmtId="0" fontId="0" fillId="0" borderId="0"/>
    <xf numFmtId="0" fontId="2" fillId="0" borderId="0"/>
  </cellStyleXfs>
  <cellXfs count="181">
    <xf numFmtId="0" fontId="0" fillId="0" borderId="0" xfId="0"/>
    <xf numFmtId="0" fontId="2" fillId="0" borderId="0" xfId="1"/>
    <xf numFmtId="0" fontId="5" fillId="0" borderId="3" xfId="1" applyFont="1" applyBorder="1"/>
    <xf numFmtId="0" fontId="5" fillId="0" borderId="4" xfId="1" applyFont="1" applyBorder="1" applyAlignment="1">
      <alignment horizontal="center"/>
    </xf>
    <xf numFmtId="0" fontId="5" fillId="0" borderId="2" xfId="1" applyFont="1" applyBorder="1" applyAlignment="1">
      <alignment horizontal="centerContinuous"/>
    </xf>
    <xf numFmtId="0" fontId="5" fillId="0" borderId="3" xfId="1" applyFont="1" applyBorder="1" applyAlignment="1">
      <alignment horizontal="centerContinuous"/>
    </xf>
    <xf numFmtId="0" fontId="5" fillId="0" borderId="5" xfId="1" applyFont="1" applyBorder="1" applyAlignment="1">
      <alignment horizontal="center"/>
    </xf>
    <xf numFmtId="0" fontId="5" fillId="0" borderId="1" xfId="1" applyFont="1" applyBorder="1"/>
    <xf numFmtId="0" fontId="5" fillId="0" borderId="6" xfId="1" applyFont="1" applyBorder="1" applyAlignment="1">
      <alignment horizontal="center"/>
    </xf>
    <xf numFmtId="0" fontId="5" fillId="0" borderId="7" xfId="1" applyFont="1" applyBorder="1" applyAlignment="1">
      <alignment horizontal="centerContinuous"/>
    </xf>
    <xf numFmtId="0" fontId="5" fillId="0" borderId="5" xfId="1" applyFont="1" applyBorder="1" applyAlignment="1">
      <alignment horizontal="centerContinuous"/>
    </xf>
    <xf numFmtId="0" fontId="5" fillId="0" borderId="8" xfId="1" quotePrefix="1" applyFont="1" applyBorder="1" applyAlignment="1">
      <alignment horizontal="center"/>
    </xf>
    <xf numFmtId="0" fontId="5" fillId="0" borderId="0" xfId="1" applyFont="1"/>
    <xf numFmtId="0" fontId="5" fillId="0" borderId="9" xfId="1" applyFont="1" applyBorder="1" applyAlignment="1">
      <alignment horizontal="center"/>
    </xf>
    <xf numFmtId="3" fontId="5" fillId="0" borderId="9" xfId="1" applyNumberFormat="1" applyFont="1" applyBorder="1"/>
    <xf numFmtId="0" fontId="5" fillId="0" borderId="0" xfId="1" applyFont="1" applyAlignment="1">
      <alignment horizontal="left"/>
    </xf>
    <xf numFmtId="0" fontId="5" fillId="0" borderId="8" xfId="1" applyFont="1" applyBorder="1" applyAlignment="1">
      <alignment horizontal="center"/>
    </xf>
    <xf numFmtId="3" fontId="5" fillId="2" borderId="9" xfId="1" applyNumberFormat="1" applyFont="1" applyFill="1" applyBorder="1"/>
    <xf numFmtId="3" fontId="5" fillId="0" borderId="9" xfId="1" applyNumberFormat="1" applyFont="1" applyFill="1" applyBorder="1"/>
    <xf numFmtId="3" fontId="5" fillId="0" borderId="4" xfId="1" applyNumberFormat="1" applyFont="1" applyFill="1" applyBorder="1"/>
    <xf numFmtId="3" fontId="5" fillId="0" borderId="6" xfId="1" applyNumberFormat="1" applyFont="1" applyBorder="1"/>
    <xf numFmtId="0" fontId="5" fillId="0" borderId="0" xfId="1" applyFont="1" applyAlignment="1">
      <alignment horizontal="center"/>
    </xf>
    <xf numFmtId="3" fontId="5" fillId="0" borderId="10" xfId="1" applyNumberFormat="1" applyFont="1" applyBorder="1"/>
    <xf numFmtId="0" fontId="6" fillId="0" borderId="1" xfId="1" quotePrefix="1" applyFont="1" applyBorder="1" applyAlignment="1">
      <alignment horizontal="left"/>
    </xf>
    <xf numFmtId="0" fontId="7" fillId="0" borderId="0" xfId="1" applyFont="1"/>
    <xf numFmtId="0" fontId="8" fillId="0" borderId="2" xfId="1" quotePrefix="1" applyFont="1" applyBorder="1" applyAlignment="1">
      <alignment horizontal="left"/>
    </xf>
    <xf numFmtId="0" fontId="9" fillId="0" borderId="3" xfId="1" applyFont="1" applyBorder="1"/>
    <xf numFmtId="0" fontId="9" fillId="0" borderId="2" xfId="1" applyFont="1" applyBorder="1" applyAlignment="1">
      <alignment horizontal="centerContinuous"/>
    </xf>
    <xf numFmtId="0" fontId="9" fillId="0" borderId="3" xfId="1" applyFont="1" applyBorder="1" applyAlignment="1">
      <alignment horizontal="centerContinuous"/>
    </xf>
    <xf numFmtId="0" fontId="9" fillId="0" borderId="5" xfId="1" applyFont="1" applyBorder="1" applyAlignment="1">
      <alignment horizontal="center"/>
    </xf>
    <xf numFmtId="0" fontId="9" fillId="0" borderId="1" xfId="1" applyFont="1" applyBorder="1"/>
    <xf numFmtId="0" fontId="9" fillId="0" borderId="7" xfId="1" applyFont="1" applyBorder="1" applyAlignment="1">
      <alignment horizontal="centerContinuous"/>
    </xf>
    <xf numFmtId="0" fontId="9" fillId="0" borderId="5" xfId="1" applyFont="1" applyBorder="1" applyAlignment="1">
      <alignment horizontal="centerContinuous"/>
    </xf>
    <xf numFmtId="0" fontId="9" fillId="0" borderId="8" xfId="1" quotePrefix="1" applyFont="1" applyBorder="1" applyAlignment="1">
      <alignment horizontal="center"/>
    </xf>
    <xf numFmtId="0" fontId="9" fillId="0" borderId="0" xfId="1" applyFont="1"/>
    <xf numFmtId="3" fontId="9" fillId="0" borderId="9" xfId="1" applyNumberFormat="1" applyFont="1" applyBorder="1"/>
    <xf numFmtId="0" fontId="9" fillId="0" borderId="0" xfId="1" applyFont="1" applyAlignment="1">
      <alignment horizontal="left"/>
    </xf>
    <xf numFmtId="0" fontId="9" fillId="0" borderId="8" xfId="1" applyFont="1" applyBorder="1" applyAlignment="1">
      <alignment horizontal="center"/>
    </xf>
    <xf numFmtId="3" fontId="9" fillId="0" borderId="9" xfId="1" applyNumberFormat="1" applyFont="1" applyFill="1" applyBorder="1"/>
    <xf numFmtId="3" fontId="9" fillId="0" borderId="4" xfId="1" applyNumberFormat="1" applyFont="1" applyFill="1" applyBorder="1"/>
    <xf numFmtId="3" fontId="9" fillId="0" borderId="6" xfId="1" applyNumberFormat="1" applyFont="1" applyBorder="1"/>
    <xf numFmtId="0" fontId="9" fillId="0" borderId="0" xfId="1" applyFont="1" applyAlignment="1">
      <alignment horizontal="center"/>
    </xf>
    <xf numFmtId="3" fontId="9" fillId="0" borderId="10" xfId="1" applyNumberFormat="1" applyFont="1" applyBorder="1"/>
    <xf numFmtId="3" fontId="9" fillId="3" borderId="9" xfId="1" applyNumberFormat="1" applyFont="1" applyFill="1" applyBorder="1"/>
    <xf numFmtId="0" fontId="2" fillId="0" borderId="1" xfId="1" applyBorder="1"/>
    <xf numFmtId="0" fontId="4" fillId="0" borderId="2" xfId="1" applyFont="1" applyBorder="1" applyAlignment="1">
      <alignment horizontal="left"/>
    </xf>
    <xf numFmtId="0" fontId="5" fillId="0" borderId="11" xfId="1" applyFont="1" applyBorder="1" applyAlignment="1">
      <alignment horizontal="centerContinuous"/>
    </xf>
    <xf numFmtId="0" fontId="5" fillId="0" borderId="5" xfId="1" applyFont="1" applyBorder="1" applyAlignment="1">
      <alignment horizontal="center"/>
    </xf>
    <xf numFmtId="0" fontId="5" fillId="0" borderId="6" xfId="1" applyFont="1" applyBorder="1" applyAlignment="1">
      <alignment horizontal="centerContinuous"/>
    </xf>
    <xf numFmtId="0" fontId="5" fillId="0" borderId="1" xfId="1" applyFont="1" applyBorder="1" applyAlignment="1">
      <alignment horizontal="centerContinuous"/>
    </xf>
    <xf numFmtId="3" fontId="5" fillId="0" borderId="12" xfId="1" applyNumberFormat="1" applyFont="1" applyBorder="1"/>
    <xf numFmtId="3" fontId="5" fillId="0" borderId="4" xfId="1" applyNumberFormat="1" applyFont="1" applyBorder="1"/>
    <xf numFmtId="3" fontId="5" fillId="0" borderId="9" xfId="1" applyNumberFormat="1" applyFont="1" applyBorder="1" applyAlignment="1">
      <alignment horizontal="center"/>
    </xf>
    <xf numFmtId="3" fontId="5" fillId="2" borderId="12" xfId="1" applyNumberFormat="1" applyFont="1" applyFill="1" applyBorder="1"/>
    <xf numFmtId="0" fontId="2" fillId="2" borderId="0" xfId="1" applyFill="1"/>
    <xf numFmtId="3" fontId="5" fillId="0" borderId="0" xfId="1" applyNumberFormat="1" applyFont="1" applyBorder="1"/>
    <xf numFmtId="3" fontId="5" fillId="0" borderId="12" xfId="1" applyNumberFormat="1" applyFont="1" applyFill="1" applyBorder="1"/>
    <xf numFmtId="0" fontId="5" fillId="0" borderId="0" xfId="1" quotePrefix="1" applyFont="1" applyAlignment="1">
      <alignment horizontal="left"/>
    </xf>
    <xf numFmtId="3" fontId="5" fillId="0" borderId="6" xfId="1" applyNumberFormat="1" applyFont="1" applyFill="1" applyBorder="1"/>
    <xf numFmtId="3" fontId="5" fillId="0" borderId="6" xfId="1" applyNumberFormat="1" applyFont="1" applyBorder="1" applyAlignment="1">
      <alignment horizontal="center"/>
    </xf>
    <xf numFmtId="0" fontId="5" fillId="0" borderId="0" xfId="1" applyFont="1" applyBorder="1" applyAlignment="1">
      <alignment horizontal="center"/>
    </xf>
    <xf numFmtId="0" fontId="5" fillId="0" borderId="0" xfId="1" applyFont="1" applyBorder="1"/>
    <xf numFmtId="3" fontId="5" fillId="0" borderId="3" xfId="1" applyNumberFormat="1" applyFont="1" applyBorder="1"/>
    <xf numFmtId="0" fontId="5" fillId="0" borderId="2" xfId="1" applyFont="1" applyBorder="1"/>
    <xf numFmtId="3" fontId="5" fillId="0" borderId="2" xfId="1" applyNumberFormat="1" applyFont="1" applyBorder="1"/>
    <xf numFmtId="0" fontId="10" fillId="0" borderId="0" xfId="1" applyFont="1" applyBorder="1"/>
    <xf numFmtId="3" fontId="5" fillId="0" borderId="8" xfId="1" applyNumberFormat="1" applyFont="1" applyBorder="1"/>
    <xf numFmtId="3" fontId="5" fillId="0" borderId="0" xfId="1" applyNumberFormat="1" applyFont="1"/>
    <xf numFmtId="3" fontId="5" fillId="0" borderId="0" xfId="1" applyNumberFormat="1" applyFont="1" applyBorder="1" applyAlignment="1">
      <alignment horizontal="center"/>
    </xf>
    <xf numFmtId="0" fontId="5" fillId="0" borderId="0" xfId="1" applyFont="1" applyBorder="1" applyAlignment="1">
      <alignment horizontal="left"/>
    </xf>
    <xf numFmtId="3" fontId="5" fillId="0" borderId="13" xfId="1" applyNumberFormat="1" applyFont="1" applyBorder="1"/>
    <xf numFmtId="3" fontId="5" fillId="0" borderId="14" xfId="1" applyNumberFormat="1" applyFont="1" applyBorder="1"/>
    <xf numFmtId="3" fontId="5" fillId="0" borderId="1" xfId="1" applyNumberFormat="1" applyFont="1" applyBorder="1"/>
    <xf numFmtId="0" fontId="11" fillId="0" borderId="0" xfId="1" applyFont="1"/>
    <xf numFmtId="0" fontId="2" fillId="0" borderId="0" xfId="1" applyBorder="1"/>
    <xf numFmtId="0" fontId="5" fillId="0" borderId="0" xfId="1" applyFont="1" applyAlignment="1">
      <alignment horizontal="right"/>
    </xf>
    <xf numFmtId="3" fontId="5" fillId="0" borderId="0" xfId="1" applyNumberFormat="1" applyFont="1" applyAlignment="1">
      <alignment horizontal="right"/>
    </xf>
    <xf numFmtId="3" fontId="5" fillId="0" borderId="1" xfId="1" applyNumberFormat="1" applyFont="1" applyBorder="1" applyAlignment="1">
      <alignment horizontal="right"/>
    </xf>
    <xf numFmtId="3" fontId="5" fillId="0" borderId="15" xfId="1" applyNumberFormat="1" applyFont="1" applyBorder="1" applyAlignment="1">
      <alignment horizontal="right"/>
    </xf>
    <xf numFmtId="0" fontId="12" fillId="0" borderId="0" xfId="0" applyFont="1"/>
    <xf numFmtId="0" fontId="1" fillId="0" borderId="16" xfId="0" applyFont="1" applyBorder="1"/>
    <xf numFmtId="0" fontId="0" fillId="0" borderId="16" xfId="0" applyBorder="1"/>
    <xf numFmtId="16" fontId="0" fillId="0" borderId="16" xfId="0" applyNumberFormat="1" applyBorder="1"/>
    <xf numFmtId="3" fontId="0" fillId="0" borderId="16" xfId="0" applyNumberFormat="1" applyBorder="1"/>
    <xf numFmtId="0" fontId="0" fillId="0" borderId="16" xfId="0" quotePrefix="1" applyBorder="1" applyAlignment="1">
      <alignment horizontal="left"/>
    </xf>
    <xf numFmtId="0" fontId="0" fillId="4" borderId="16" xfId="0" applyFill="1" applyBorder="1" applyAlignment="1">
      <alignment horizontal="left"/>
    </xf>
    <xf numFmtId="0" fontId="0" fillId="4" borderId="16" xfId="0" applyFill="1" applyBorder="1"/>
    <xf numFmtId="3" fontId="0" fillId="4" borderId="16" xfId="0" applyNumberFormat="1" applyFill="1" applyBorder="1"/>
    <xf numFmtId="0" fontId="13" fillId="4" borderId="16" xfId="0" applyFont="1" applyFill="1" applyBorder="1"/>
    <xf numFmtId="3" fontId="13" fillId="4" borderId="17" xfId="0" applyNumberFormat="1" applyFont="1" applyFill="1" applyBorder="1"/>
    <xf numFmtId="3" fontId="0" fillId="4" borderId="6" xfId="0" applyNumberFormat="1" applyFill="1" applyBorder="1"/>
    <xf numFmtId="0" fontId="0" fillId="4" borderId="16" xfId="0" quotePrefix="1" applyFill="1" applyBorder="1" applyAlignment="1">
      <alignment horizontal="left"/>
    </xf>
    <xf numFmtId="3" fontId="0" fillId="4" borderId="17" xfId="0" applyNumberFormat="1" applyFill="1" applyBorder="1"/>
    <xf numFmtId="3" fontId="0" fillId="0" borderId="18" xfId="0" applyNumberFormat="1" applyBorder="1"/>
    <xf numFmtId="0" fontId="0" fillId="4" borderId="0" xfId="0" applyFill="1"/>
    <xf numFmtId="3" fontId="0" fillId="4" borderId="0" xfId="0" applyNumberFormat="1" applyFill="1"/>
    <xf numFmtId="3" fontId="0" fillId="0" borderId="0" xfId="0" applyNumberFormat="1"/>
    <xf numFmtId="3" fontId="0" fillId="0" borderId="1" xfId="0" applyNumberFormat="1" applyBorder="1"/>
    <xf numFmtId="3" fontId="0" fillId="0" borderId="15" xfId="0" applyNumberFormat="1" applyBorder="1"/>
    <xf numFmtId="3" fontId="0" fillId="0" borderId="0" xfId="0" applyNumberFormat="1" applyBorder="1"/>
    <xf numFmtId="3" fontId="9" fillId="3" borderId="6" xfId="1" applyNumberFormat="1" applyFont="1" applyFill="1" applyBorder="1"/>
    <xf numFmtId="16" fontId="9" fillId="0" borderId="8" xfId="1" applyNumberFormat="1" applyFont="1" applyBorder="1" applyAlignment="1">
      <alignment horizontal="center"/>
    </xf>
    <xf numFmtId="3" fontId="8" fillId="3" borderId="6" xfId="1" applyNumberFormat="1" applyFont="1" applyFill="1" applyBorder="1"/>
    <xf numFmtId="3" fontId="8" fillId="3" borderId="9" xfId="1" applyNumberFormat="1" applyFont="1" applyFill="1" applyBorder="1"/>
    <xf numFmtId="0" fontId="9" fillId="0" borderId="2" xfId="1" applyFont="1" applyBorder="1"/>
    <xf numFmtId="0" fontId="6" fillId="0" borderId="0" xfId="1" applyFont="1" applyAlignment="1">
      <alignment horizontal="center"/>
    </xf>
    <xf numFmtId="0" fontId="14" fillId="0" borderId="4" xfId="1" applyFont="1" applyBorder="1" applyAlignment="1">
      <alignment horizontal="center"/>
    </xf>
    <xf numFmtId="0" fontId="14" fillId="0" borderId="6" xfId="1" applyFont="1" applyBorder="1" applyAlignment="1">
      <alignment horizontal="center"/>
    </xf>
    <xf numFmtId="0" fontId="14" fillId="0" borderId="9" xfId="1" applyFont="1" applyBorder="1" applyAlignment="1">
      <alignment horizontal="center"/>
    </xf>
    <xf numFmtId="0" fontId="14" fillId="0" borderId="0" xfId="1" applyFont="1" applyAlignment="1">
      <alignment horizontal="center"/>
    </xf>
    <xf numFmtId="0" fontId="15" fillId="0" borderId="0" xfId="1" applyFont="1"/>
    <xf numFmtId="0" fontId="8" fillId="0" borderId="1" xfId="1" applyFont="1" applyBorder="1"/>
    <xf numFmtId="0" fontId="6" fillId="0" borderId="9" xfId="1" applyFont="1" applyBorder="1" applyAlignment="1">
      <alignment horizontal="center"/>
    </xf>
    <xf numFmtId="3" fontId="7" fillId="0" borderId="9" xfId="1" applyNumberFormat="1" applyFont="1" applyBorder="1"/>
    <xf numFmtId="0" fontId="7" fillId="0" borderId="0" xfId="1" quotePrefix="1" applyFont="1" applyAlignment="1">
      <alignment horizontal="left"/>
    </xf>
    <xf numFmtId="0" fontId="6" fillId="0" borderId="9" xfId="1" quotePrefix="1" applyFont="1" applyBorder="1" applyAlignment="1">
      <alignment horizontal="center"/>
    </xf>
    <xf numFmtId="0" fontId="7" fillId="0" borderId="0" xfId="1" applyFont="1" applyAlignment="1">
      <alignment horizontal="left"/>
    </xf>
    <xf numFmtId="3" fontId="7" fillId="0" borderId="9" xfId="1" applyNumberFormat="1" applyFont="1" applyFill="1" applyBorder="1"/>
    <xf numFmtId="3" fontId="7" fillId="0" borderId="4" xfId="1" applyNumberFormat="1" applyFont="1" applyFill="1" applyBorder="1"/>
    <xf numFmtId="3" fontId="7" fillId="0" borderId="10" xfId="1" applyNumberFormat="1" applyFont="1" applyBorder="1"/>
    <xf numFmtId="0" fontId="5" fillId="0" borderId="0" xfId="1" applyFont="1" applyBorder="1" applyAlignment="1">
      <alignment horizontal="centerContinuous"/>
    </xf>
    <xf numFmtId="0" fontId="5" fillId="0" borderId="2" xfId="1" quotePrefix="1" applyFont="1" applyBorder="1" applyAlignment="1">
      <alignment horizontal="centerContinuous"/>
    </xf>
    <xf numFmtId="0" fontId="5" fillId="0" borderId="4" xfId="1" applyFont="1" applyBorder="1" applyAlignment="1">
      <alignment horizontal="centerContinuous"/>
    </xf>
    <xf numFmtId="0" fontId="2" fillId="0" borderId="12" xfId="1" applyBorder="1"/>
    <xf numFmtId="3" fontId="5" fillId="0" borderId="9" xfId="1" applyNumberFormat="1" applyFont="1" applyBorder="1" applyAlignment="1">
      <alignment horizontal="centerContinuous"/>
    </xf>
    <xf numFmtId="3" fontId="5" fillId="0" borderId="7" xfId="1" applyNumberFormat="1" applyFont="1" applyFill="1" applyBorder="1"/>
    <xf numFmtId="0" fontId="2" fillId="0" borderId="7" xfId="1" applyBorder="1"/>
    <xf numFmtId="3" fontId="5" fillId="0" borderId="8" xfId="1" applyNumberFormat="1" applyFont="1" applyFill="1" applyBorder="1"/>
    <xf numFmtId="3" fontId="5" fillId="0" borderId="7" xfId="1" applyNumberFormat="1" applyFont="1" applyBorder="1"/>
    <xf numFmtId="3" fontId="5" fillId="0" borderId="6" xfId="1" applyNumberFormat="1" applyFont="1" applyBorder="1" applyAlignment="1">
      <alignment horizontal="centerContinuous"/>
    </xf>
    <xf numFmtId="0" fontId="5" fillId="0" borderId="0" xfId="1" applyFont="1" applyAlignment="1"/>
    <xf numFmtId="0" fontId="5" fillId="0" borderId="0" xfId="1" applyFont="1" applyAlignment="1">
      <alignment horizontal="centerContinuous"/>
    </xf>
    <xf numFmtId="3" fontId="5" fillId="0" borderId="19" xfId="1" applyNumberFormat="1" applyFont="1" applyBorder="1"/>
    <xf numFmtId="0" fontId="5" fillId="0" borderId="2" xfId="1" applyFont="1" applyBorder="1" applyAlignment="1">
      <alignment horizontal="left"/>
    </xf>
    <xf numFmtId="0" fontId="2" fillId="0" borderId="8" xfId="1" applyBorder="1"/>
    <xf numFmtId="0" fontId="5" fillId="0" borderId="0" xfId="1" quotePrefix="1" applyFont="1" applyBorder="1" applyAlignment="1">
      <alignment horizontal="left"/>
    </xf>
    <xf numFmtId="16" fontId="3" fillId="0" borderId="0" xfId="1" quotePrefix="1" applyNumberFormat="1" applyFont="1" applyBorder="1" applyAlignment="1">
      <alignment horizontal="left"/>
    </xf>
    <xf numFmtId="0" fontId="16" fillId="0" borderId="0" xfId="1" applyFont="1"/>
    <xf numFmtId="3" fontId="16" fillId="0" borderId="0" xfId="1" applyNumberFormat="1" applyFont="1"/>
    <xf numFmtId="0" fontId="16" fillId="0" borderId="0" xfId="1" applyFont="1" applyAlignment="1">
      <alignment horizontal="right"/>
    </xf>
    <xf numFmtId="3" fontId="16" fillId="0" borderId="1" xfId="1" applyNumberFormat="1" applyFont="1" applyBorder="1"/>
    <xf numFmtId="3" fontId="2" fillId="0" borderId="0" xfId="1" applyNumberFormat="1"/>
    <xf numFmtId="3" fontId="16" fillId="0" borderId="19" xfId="1" applyNumberFormat="1" applyFont="1" applyBorder="1"/>
    <xf numFmtId="3" fontId="5" fillId="0" borderId="5" xfId="1" applyNumberFormat="1" applyFont="1" applyBorder="1"/>
    <xf numFmtId="3" fontId="17" fillId="0" borderId="20" xfId="1" applyNumberFormat="1" applyFont="1" applyBorder="1"/>
    <xf numFmtId="9" fontId="16" fillId="0" borderId="0" xfId="1" applyNumberFormat="1" applyFont="1"/>
    <xf numFmtId="0" fontId="18" fillId="0" borderId="0" xfId="1" applyFont="1" applyBorder="1" applyAlignment="1">
      <alignment horizontal="right"/>
    </xf>
    <xf numFmtId="0" fontId="16" fillId="0" borderId="0" xfId="1" applyFont="1" applyBorder="1"/>
    <xf numFmtId="0" fontId="17" fillId="0" borderId="0" xfId="1" applyFont="1" applyBorder="1"/>
    <xf numFmtId="0" fontId="16" fillId="0" borderId="1" xfId="1" applyFont="1" applyBorder="1"/>
    <xf numFmtId="0" fontId="16" fillId="0" borderId="19" xfId="1" applyFont="1" applyBorder="1"/>
    <xf numFmtId="0" fontId="17" fillId="0" borderId="0" xfId="1" applyFont="1"/>
    <xf numFmtId="0" fontId="16" fillId="0" borderId="0" xfId="1" applyFont="1" applyAlignment="1"/>
    <xf numFmtId="0" fontId="18" fillId="0" borderId="0" xfId="1" applyFont="1" applyAlignment="1">
      <alignment horizontal="right"/>
    </xf>
    <xf numFmtId="0" fontId="2" fillId="0" borderId="0" xfId="1" applyAlignment="1">
      <alignment horizontal="right"/>
    </xf>
    <xf numFmtId="0" fontId="5" fillId="0" borderId="1" xfId="1" applyFont="1" applyBorder="1" applyAlignment="1">
      <alignment horizontal="center"/>
    </xf>
    <xf numFmtId="0" fontId="5" fillId="0" borderId="7" xfId="1" applyFont="1" applyBorder="1" applyAlignment="1">
      <alignment horizontal="center"/>
    </xf>
    <xf numFmtId="0" fontId="5" fillId="0" borderId="5" xfId="1" applyFont="1" applyBorder="1" applyAlignment="1">
      <alignment horizontal="center"/>
    </xf>
    <xf numFmtId="0" fontId="5" fillId="0" borderId="11" xfId="1" applyFont="1" applyBorder="1" applyAlignment="1">
      <alignment horizontal="center"/>
    </xf>
    <xf numFmtId="0" fontId="5" fillId="0" borderId="3" xfId="1" applyFont="1" applyBorder="1" applyAlignment="1">
      <alignment horizontal="center"/>
    </xf>
    <xf numFmtId="0" fontId="5" fillId="0" borderId="2" xfId="1" applyFont="1" applyBorder="1" applyAlignment="1">
      <alignment horizontal="center"/>
    </xf>
    <xf numFmtId="3" fontId="5" fillId="0" borderId="11" xfId="1" applyNumberFormat="1" applyFont="1" applyBorder="1" applyAlignment="1">
      <alignment horizontal="center"/>
    </xf>
    <xf numFmtId="0" fontId="1" fillId="0" borderId="16" xfId="0" applyFont="1" applyBorder="1" applyAlignment="1">
      <alignment horizontal="center"/>
    </xf>
    <xf numFmtId="0" fontId="8" fillId="0" borderId="11" xfId="1" applyFont="1" applyBorder="1" applyAlignment="1">
      <alignment horizontal="center"/>
    </xf>
    <xf numFmtId="0" fontId="8" fillId="0" borderId="3" xfId="1" applyFont="1" applyBorder="1" applyAlignment="1">
      <alignment horizontal="center"/>
    </xf>
    <xf numFmtId="0" fontId="8" fillId="0" borderId="2" xfId="1" applyFont="1" applyBorder="1" applyAlignment="1">
      <alignment horizontal="center"/>
    </xf>
    <xf numFmtId="0" fontId="8" fillId="0" borderId="7" xfId="1" applyFont="1" applyBorder="1" applyAlignment="1">
      <alignment horizontal="center"/>
    </xf>
    <xf numFmtId="0" fontId="8" fillId="0" borderId="5" xfId="1" applyFont="1" applyBorder="1" applyAlignment="1">
      <alignment horizontal="center"/>
    </xf>
    <xf numFmtId="0" fontId="5" fillId="0" borderId="7" xfId="1" quotePrefix="1" applyFont="1" applyBorder="1" applyAlignment="1">
      <alignment horizontal="center"/>
    </xf>
    <xf numFmtId="0" fontId="5" fillId="0" borderId="5" xfId="1" quotePrefix="1" applyFont="1" applyBorder="1" applyAlignment="1">
      <alignment horizontal="center"/>
    </xf>
    <xf numFmtId="0" fontId="6" fillId="0" borderId="0" xfId="1" quotePrefix="1" applyFont="1" applyBorder="1" applyAlignment="1">
      <alignment horizontal="left"/>
    </xf>
    <xf numFmtId="0" fontId="2" fillId="0" borderId="0" xfId="1" quotePrefix="1" applyAlignment="1">
      <alignment horizontal="left"/>
    </xf>
    <xf numFmtId="0" fontId="5" fillId="0" borderId="2" xfId="1" quotePrefix="1" applyNumberFormat="1" applyFont="1" applyBorder="1" applyAlignment="1">
      <alignment horizontal="centerContinuous"/>
    </xf>
    <xf numFmtId="0" fontId="5" fillId="0" borderId="3" xfId="1" applyNumberFormat="1" applyFont="1" applyBorder="1" applyAlignment="1">
      <alignment horizontal="centerContinuous"/>
    </xf>
    <xf numFmtId="0" fontId="5" fillId="0" borderId="2" xfId="1" applyNumberFormat="1" applyFont="1" applyBorder="1" applyAlignment="1">
      <alignment horizontal="centerContinuous"/>
    </xf>
    <xf numFmtId="0" fontId="5" fillId="0" borderId="11" xfId="1" applyNumberFormat="1" applyFont="1" applyBorder="1" applyAlignment="1">
      <alignment horizontal="center"/>
    </xf>
    <xf numFmtId="0" fontId="5" fillId="0" borderId="3" xfId="1" applyNumberFormat="1" applyFont="1" applyBorder="1" applyAlignment="1">
      <alignment horizontal="center"/>
    </xf>
    <xf numFmtId="0" fontId="5" fillId="0" borderId="11" xfId="1" applyNumberFormat="1" applyFont="1" applyBorder="1" applyAlignment="1">
      <alignment horizontal="centerContinuous"/>
    </xf>
    <xf numFmtId="0" fontId="19" fillId="0" borderId="0" xfId="0" quotePrefix="1" applyFont="1" applyAlignment="1">
      <alignment horizontal="left"/>
    </xf>
    <xf numFmtId="0" fontId="1" fillId="0" borderId="16" xfId="0" quotePrefix="1" applyFont="1" applyBorder="1" applyAlignment="1">
      <alignment horizontal="left"/>
    </xf>
    <xf numFmtId="16" fontId="6" fillId="0" borderId="0" xfId="1" quotePrefix="1" applyNumberFormat="1" applyFont="1" applyBorder="1" applyAlignment="1">
      <alignment horizontal="lef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28575</xdr:rowOff>
    </xdr:from>
    <xdr:to>
      <xdr:col>4</xdr:col>
      <xdr:colOff>228600</xdr:colOff>
      <xdr:row>23</xdr:row>
      <xdr:rowOff>95250</xdr:rowOff>
    </xdr:to>
    <xdr:sp macro="" textlink="">
      <xdr:nvSpPr>
        <xdr:cNvPr id="2" name="Text Box 1"/>
        <xdr:cNvSpPr txBox="1">
          <a:spLocks noChangeArrowheads="1"/>
        </xdr:cNvSpPr>
      </xdr:nvSpPr>
      <xdr:spPr bwMode="auto">
        <a:xfrm>
          <a:off x="0" y="1971675"/>
          <a:ext cx="3590925" cy="876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22860" rIns="0" bIns="0" anchor="t" upright="1"/>
        <a:lstStyle/>
        <a:p>
          <a:pPr algn="l" rtl="0">
            <a:defRPr sz="1000"/>
          </a:pPr>
          <a:r>
            <a:rPr lang="nb-NO" sz="1000" b="1" i="1" u="none" strike="noStrike" baseline="0">
              <a:solidFill>
                <a:srgbClr val="000000"/>
              </a:solidFill>
              <a:latin typeface="Arial"/>
              <a:cs typeface="Arial"/>
            </a:rPr>
            <a:t>Svar på spørsmålene:</a:t>
          </a:r>
          <a:endParaRPr lang="nb-NO" sz="1000" b="0" i="0" u="none" strike="noStrike" baseline="0">
            <a:solidFill>
              <a:srgbClr val="000000"/>
            </a:solidFill>
            <a:latin typeface="Arial"/>
            <a:cs typeface="Arial"/>
          </a:endParaRPr>
        </a:p>
        <a:p>
          <a:pPr algn="l" rtl="0">
            <a:defRPr sz="1000"/>
          </a:pPr>
          <a:r>
            <a:rPr lang="nb-NO" sz="1000" b="0" i="0" u="none" strike="noStrike" baseline="0">
              <a:solidFill>
                <a:srgbClr val="000000"/>
              </a:solidFill>
              <a:latin typeface="Arial"/>
              <a:cs typeface="Arial"/>
            </a:rPr>
            <a:t>a)  Forskuddsbetalt husleie per 31.12. er kr 22 500</a:t>
          </a:r>
        </a:p>
        <a:p>
          <a:pPr algn="l" rtl="0">
            <a:defRPr sz="1000"/>
          </a:pPr>
          <a:r>
            <a:rPr lang="nb-NO" sz="1000" b="0" i="0" u="none" strike="noStrike" baseline="0">
              <a:solidFill>
                <a:srgbClr val="000000"/>
              </a:solidFill>
              <a:latin typeface="Arial"/>
              <a:cs typeface="Arial"/>
            </a:rPr>
            <a:t>b)  Husleieutgiften er kr 97 500</a:t>
          </a:r>
        </a:p>
        <a:p>
          <a:pPr algn="l" rtl="0">
            <a:defRPr sz="1000"/>
          </a:pPr>
          <a:r>
            <a:rPr lang="nb-NO" sz="1000" b="0" i="0" u="none" strike="noStrike" baseline="0">
              <a:solidFill>
                <a:srgbClr val="000000"/>
              </a:solidFill>
              <a:latin typeface="Arial"/>
              <a:cs typeface="Arial"/>
            </a:rPr>
            <a:t>c)  Husleiekostnaden er kr 90 000</a:t>
          </a:r>
        </a:p>
        <a:p>
          <a:pPr algn="l" rtl="0">
            <a:defRPr sz="1000"/>
          </a:pPr>
          <a:endParaRPr lang="nb-NO" sz="1000" b="0" i="0" u="none" strike="noStrike" baseline="0">
            <a:solidFill>
              <a:srgbClr val="000000"/>
            </a:solidFill>
            <a:latin typeface="Arial"/>
            <a:cs typeface="Arial"/>
          </a:endParaRPr>
        </a:p>
        <a:p>
          <a:pPr algn="l" rtl="0">
            <a:defRPr sz="1000"/>
          </a:pPr>
          <a:endParaRPr lang="nb-NO" sz="10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3</xdr:col>
      <xdr:colOff>133350</xdr:colOff>
      <xdr:row>4</xdr:row>
      <xdr:rowOff>66675</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838575" cy="828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257175</xdr:colOff>
      <xdr:row>4</xdr:row>
      <xdr:rowOff>66675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14325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180975</xdr:colOff>
      <xdr:row>4</xdr:row>
      <xdr:rowOff>66675</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019550" cy="828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371475</xdr:colOff>
      <xdr:row>4</xdr:row>
      <xdr:rowOff>66675</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000500" cy="828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0</xdr:row>
      <xdr:rowOff>0</xdr:rowOff>
    </xdr:from>
    <xdr:to>
      <xdr:col>13</xdr:col>
      <xdr:colOff>9525</xdr:colOff>
      <xdr:row>0</xdr:row>
      <xdr:rowOff>0</xdr:rowOff>
    </xdr:to>
    <xdr:sp macro="" textlink="">
      <xdr:nvSpPr>
        <xdr:cNvPr id="2" name="Text Box 1"/>
        <xdr:cNvSpPr txBox="1">
          <a:spLocks noChangeArrowheads="1"/>
        </xdr:cNvSpPr>
      </xdr:nvSpPr>
      <xdr:spPr bwMode="auto">
        <a:xfrm>
          <a:off x="28575" y="0"/>
          <a:ext cx="70485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22860" rIns="0" bIns="0" anchor="t" upright="1"/>
        <a:lstStyle/>
        <a:p>
          <a:pPr algn="l" rtl="0">
            <a:defRPr sz="1000"/>
          </a:pPr>
          <a:endParaRPr lang="nb-NO" sz="1000" b="0" i="0" u="none" strike="noStrike" baseline="0">
            <a:solidFill>
              <a:srgbClr val="000000"/>
            </a:solidFill>
            <a:latin typeface="Arial"/>
            <a:cs typeface="Arial"/>
          </a:endParaRPr>
        </a:p>
      </xdr:txBody>
    </xdr:sp>
    <xdr:clientData/>
  </xdr:twoCellAnchor>
  <xdr:twoCellAnchor>
    <xdr:from>
      <xdr:col>0</xdr:col>
      <xdr:colOff>57150</xdr:colOff>
      <xdr:row>35</xdr:row>
      <xdr:rowOff>1</xdr:rowOff>
    </xdr:from>
    <xdr:to>
      <xdr:col>10</xdr:col>
      <xdr:colOff>400050</xdr:colOff>
      <xdr:row>55</xdr:row>
      <xdr:rowOff>47626</xdr:rowOff>
    </xdr:to>
    <xdr:sp macro="" textlink="">
      <xdr:nvSpPr>
        <xdr:cNvPr id="3" name="Text Box 2"/>
        <xdr:cNvSpPr txBox="1">
          <a:spLocks noChangeArrowheads="1"/>
        </xdr:cNvSpPr>
      </xdr:nvSpPr>
      <xdr:spPr bwMode="auto">
        <a:xfrm>
          <a:off x="57150" y="4752976"/>
          <a:ext cx="5867400" cy="3314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22860" rIns="0" bIns="0" anchor="t" upright="1"/>
        <a:lstStyle/>
        <a:p>
          <a:pPr algn="l" rtl="0">
            <a:defRPr sz="1000"/>
          </a:pPr>
          <a:r>
            <a:rPr lang="nb-NO" sz="1000" b="1" i="0" u="none" strike="noStrike" baseline="0">
              <a:solidFill>
                <a:srgbClr val="000000"/>
              </a:solidFill>
              <a:latin typeface="Arial"/>
              <a:cs typeface="Arial"/>
            </a:rPr>
            <a:t>Svar på spørsmål:</a:t>
          </a:r>
        </a:p>
        <a:p>
          <a:pPr algn="l" rtl="0">
            <a:defRPr sz="1000"/>
          </a:pPr>
          <a:r>
            <a:rPr lang="nb-NO" sz="1000" b="0" i="0" u="none" strike="noStrike" baseline="0">
              <a:solidFill>
                <a:srgbClr val="000000"/>
              </a:solidFill>
              <a:latin typeface="Arial"/>
              <a:cs typeface="Arial"/>
            </a:rPr>
            <a:t>b)</a:t>
          </a:r>
        </a:p>
        <a:p>
          <a:pPr algn="l" rtl="0">
            <a:defRPr sz="1000"/>
          </a:pPr>
          <a:r>
            <a:rPr lang="nb-NO" sz="1000" b="0" i="0" u="none" strike="noStrike" baseline="0">
              <a:solidFill>
                <a:srgbClr val="000000"/>
              </a:solidFill>
              <a:latin typeface="Arial"/>
              <a:cs typeface="Arial"/>
            </a:rPr>
            <a:t> </a:t>
          </a:r>
        </a:p>
        <a:p>
          <a:pPr algn="l" rtl="0">
            <a:defRPr sz="1000"/>
          </a:pPr>
          <a:r>
            <a:rPr lang="nb-NO" sz="1000" b="0" i="0" u="none" strike="noStrike" baseline="0">
              <a:solidFill>
                <a:srgbClr val="000000"/>
              </a:solidFill>
              <a:latin typeface="Arial"/>
              <a:cs typeface="Arial"/>
            </a:rPr>
            <a:t>2500 Betalbar skatt: Kreditbeløpet på kr 102 000 er beregnet skattegjeld for 2013 (IB i 2014).</a:t>
          </a:r>
        </a:p>
        <a:p>
          <a:pPr algn="l" rtl="0">
            <a:defRPr sz="1000"/>
          </a:pPr>
          <a:r>
            <a:rPr lang="nb-NO" sz="1000" b="0" i="0" u="none" strike="noStrike" baseline="0">
              <a:solidFill>
                <a:srgbClr val="000000"/>
              </a:solidFill>
              <a:latin typeface="Arial"/>
              <a:cs typeface="Arial"/>
            </a:rPr>
            <a:t>Debetbeløpet på kr 100 000 viser utliknet skatt for 2013. Beløpet ble postert da skatteoppgjøret for 2013 kom høsten 2014.</a:t>
          </a:r>
        </a:p>
        <a:p>
          <a:pPr algn="l" rtl="0">
            <a:defRPr sz="1000"/>
          </a:pPr>
          <a:endParaRPr lang="nb-NO" sz="1000" b="0" i="0" u="none" strike="noStrike" baseline="0">
            <a:solidFill>
              <a:srgbClr val="000000"/>
            </a:solidFill>
            <a:latin typeface="Arial"/>
            <a:cs typeface="Arial"/>
          </a:endParaRPr>
        </a:p>
        <a:p>
          <a:pPr algn="l" rtl="0">
            <a:defRPr sz="1000"/>
          </a:pPr>
          <a:r>
            <a:rPr lang="nb-NO" sz="1000" b="0" i="0" u="none" strike="noStrike" baseline="0">
              <a:solidFill>
                <a:srgbClr val="000000"/>
              </a:solidFill>
              <a:latin typeface="Arial"/>
              <a:cs typeface="Arial"/>
            </a:rPr>
            <a:t>2510 Skattebetaling: Debetbeløpet på kr 100 000 viser hva Frodo AS har betalt i skatt for 2013 (forskuddsskatt og eventuell restskatt). Kreditbeløpet viser utliknet skatt for 2013. Beløpet er det samme som ble debitert konto 2500 Betalbar skatt.</a:t>
          </a:r>
        </a:p>
        <a:p>
          <a:pPr algn="l" rtl="0">
            <a:defRPr sz="1000"/>
          </a:pPr>
          <a:endParaRPr lang="nb-NO" sz="1000" b="0" i="0" u="none" strike="noStrike" baseline="0">
            <a:solidFill>
              <a:srgbClr val="000000"/>
            </a:solidFill>
            <a:latin typeface="Arial"/>
            <a:cs typeface="Arial"/>
          </a:endParaRPr>
        </a:p>
        <a:p>
          <a:pPr algn="l" rtl="0">
            <a:defRPr sz="1000"/>
          </a:pPr>
          <a:r>
            <a:rPr lang="nb-NO" sz="1000" b="0" i="0" u="none" strike="noStrike" baseline="0">
              <a:solidFill>
                <a:srgbClr val="000000"/>
              </a:solidFill>
              <a:latin typeface="Arial"/>
              <a:cs typeface="Arial"/>
            </a:rPr>
            <a:t>2800 Utbytte: Kreditsiden  viser skyldig utbytte for 2013. Da utbyttet ble utbetalt med kr 70 000, ble kontoen debitert.</a:t>
          </a:r>
        </a:p>
        <a:p>
          <a:pPr algn="l" rtl="0">
            <a:defRPr sz="1000"/>
          </a:pPr>
          <a:endParaRPr lang="nb-NO" sz="1000" b="0" i="0" u="none" strike="noStrike" baseline="0">
            <a:solidFill>
              <a:srgbClr val="000000"/>
            </a:solidFill>
            <a:latin typeface="Arial"/>
            <a:cs typeface="Arial"/>
          </a:endParaRPr>
        </a:p>
        <a:p>
          <a:pPr algn="l" rtl="0">
            <a:defRPr sz="1000"/>
          </a:pPr>
          <a:r>
            <a:rPr lang="nb-NO" sz="1000" b="0" i="0" u="none" strike="noStrike" baseline="0">
              <a:solidFill>
                <a:srgbClr val="000000"/>
              </a:solidFill>
              <a:latin typeface="Arial"/>
              <a:cs typeface="Arial"/>
            </a:rPr>
            <a:t>g) </a:t>
          </a:r>
        </a:p>
        <a:p>
          <a:pPr algn="l" rtl="0">
            <a:defRPr sz="1000"/>
          </a:pPr>
          <a:r>
            <a:rPr lang="nb-NO" sz="1000" b="0" i="0" u="none" strike="noStrike" baseline="0">
              <a:solidFill>
                <a:srgbClr val="000000"/>
              </a:solidFill>
              <a:latin typeface="Arial"/>
              <a:cs typeface="Arial"/>
            </a:rPr>
            <a:t/>
          </a:r>
          <a:br>
            <a:rPr lang="nb-NO" sz="1000" b="0" i="0" u="none" strike="noStrike" baseline="0">
              <a:solidFill>
                <a:srgbClr val="000000"/>
              </a:solidFill>
              <a:latin typeface="Arial"/>
              <a:cs typeface="Arial"/>
            </a:rPr>
          </a:br>
          <a:r>
            <a:rPr lang="nb-NO" sz="1000" b="0" i="0" u="none" strike="noStrike" baseline="0">
              <a:solidFill>
                <a:srgbClr val="000000"/>
              </a:solidFill>
              <a:latin typeface="Arial"/>
              <a:cs typeface="Arial"/>
            </a:rPr>
            <a:t>Skatten for 2014 skal betales i 2015. Skatt  basert på anslått skattepliktig overskudd blir betalt i to like store terminer 15.02. og 15.04. Når endelig skatteoppgjør foreligger høsten 2015, går det frem om selskapet skal betale restskatt eller om det har innbetalt for mye og skal ha tilbake penger.</a:t>
          </a:r>
        </a:p>
      </xdr:txBody>
    </xdr:sp>
    <xdr:clientData/>
  </xdr:twoCellAnchor>
  <xdr:twoCellAnchor editAs="oneCell">
    <xdr:from>
      <xdr:col>0</xdr:col>
      <xdr:colOff>28575</xdr:colOff>
      <xdr:row>0</xdr:row>
      <xdr:rowOff>0</xdr:rowOff>
    </xdr:from>
    <xdr:to>
      <xdr:col>6</xdr:col>
      <xdr:colOff>228600</xdr:colOff>
      <xdr:row>5</xdr:row>
      <xdr:rowOff>57150</xdr:rowOff>
    </xdr:to>
    <xdr:pic>
      <xdr:nvPicPr>
        <xdr:cNvPr id="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0"/>
          <a:ext cx="3571875" cy="866775"/>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F18"/>
  <sheetViews>
    <sheetView workbookViewId="0">
      <selection activeCell="A7" sqref="A7"/>
    </sheetView>
  </sheetViews>
  <sheetFormatPr baseColWidth="10" defaultColWidth="8" defaultRowHeight="15" x14ac:dyDescent="0.2"/>
  <cols>
    <col min="1" max="1" width="9.85546875" style="24" customWidth="1"/>
    <col min="2" max="2" width="33" style="24" bestFit="1" customWidth="1"/>
    <col min="3" max="6" width="12.7109375" style="24" customWidth="1"/>
    <col min="7" max="255" width="8" style="24"/>
    <col min="256" max="256" width="5.42578125" style="24" customWidth="1"/>
    <col min="257" max="257" width="23.7109375" style="24" customWidth="1"/>
    <col min="258" max="258" width="3.85546875" style="24" customWidth="1"/>
    <col min="259" max="262" width="8.7109375" style="24" customWidth="1"/>
    <col min="263" max="511" width="8" style="24"/>
    <col min="512" max="512" width="5.42578125" style="24" customWidth="1"/>
    <col min="513" max="513" width="23.7109375" style="24" customWidth="1"/>
    <col min="514" max="514" width="3.85546875" style="24" customWidth="1"/>
    <col min="515" max="518" width="8.7109375" style="24" customWidth="1"/>
    <col min="519" max="767" width="8" style="24"/>
    <col min="768" max="768" width="5.42578125" style="24" customWidth="1"/>
    <col min="769" max="769" width="23.7109375" style="24" customWidth="1"/>
    <col min="770" max="770" width="3.85546875" style="24" customWidth="1"/>
    <col min="771" max="774" width="8.7109375" style="24" customWidth="1"/>
    <col min="775" max="1023" width="8" style="24"/>
    <col min="1024" max="1024" width="5.42578125" style="24" customWidth="1"/>
    <col min="1025" max="1025" width="23.7109375" style="24" customWidth="1"/>
    <col min="1026" max="1026" width="3.85546875" style="24" customWidth="1"/>
    <col min="1027" max="1030" width="8.7109375" style="24" customWidth="1"/>
    <col min="1031" max="1279" width="8" style="24"/>
    <col min="1280" max="1280" width="5.42578125" style="24" customWidth="1"/>
    <col min="1281" max="1281" width="23.7109375" style="24" customWidth="1"/>
    <col min="1282" max="1282" width="3.85546875" style="24" customWidth="1"/>
    <col min="1283" max="1286" width="8.7109375" style="24" customWidth="1"/>
    <col min="1287" max="1535" width="8" style="24"/>
    <col min="1536" max="1536" width="5.42578125" style="24" customWidth="1"/>
    <col min="1537" max="1537" width="23.7109375" style="24" customWidth="1"/>
    <col min="1538" max="1538" width="3.85546875" style="24" customWidth="1"/>
    <col min="1539" max="1542" width="8.7109375" style="24" customWidth="1"/>
    <col min="1543" max="1791" width="8" style="24"/>
    <col min="1792" max="1792" width="5.42578125" style="24" customWidth="1"/>
    <col min="1793" max="1793" width="23.7109375" style="24" customWidth="1"/>
    <col min="1794" max="1794" width="3.85546875" style="24" customWidth="1"/>
    <col min="1795" max="1798" width="8.7109375" style="24" customWidth="1"/>
    <col min="1799" max="2047" width="8" style="24"/>
    <col min="2048" max="2048" width="5.42578125" style="24" customWidth="1"/>
    <col min="2049" max="2049" width="23.7109375" style="24" customWidth="1"/>
    <col min="2050" max="2050" width="3.85546875" style="24" customWidth="1"/>
    <col min="2051" max="2054" width="8.7109375" style="24" customWidth="1"/>
    <col min="2055" max="2303" width="8" style="24"/>
    <col min="2304" max="2304" width="5.42578125" style="24" customWidth="1"/>
    <col min="2305" max="2305" width="23.7109375" style="24" customWidth="1"/>
    <col min="2306" max="2306" width="3.85546875" style="24" customWidth="1"/>
    <col min="2307" max="2310" width="8.7109375" style="24" customWidth="1"/>
    <col min="2311" max="2559" width="8" style="24"/>
    <col min="2560" max="2560" width="5.42578125" style="24" customWidth="1"/>
    <col min="2561" max="2561" width="23.7109375" style="24" customWidth="1"/>
    <col min="2562" max="2562" width="3.85546875" style="24" customWidth="1"/>
    <col min="2563" max="2566" width="8.7109375" style="24" customWidth="1"/>
    <col min="2567" max="2815" width="8" style="24"/>
    <col min="2816" max="2816" width="5.42578125" style="24" customWidth="1"/>
    <col min="2817" max="2817" width="23.7109375" style="24" customWidth="1"/>
    <col min="2818" max="2818" width="3.85546875" style="24" customWidth="1"/>
    <col min="2819" max="2822" width="8.7109375" style="24" customWidth="1"/>
    <col min="2823" max="3071" width="8" style="24"/>
    <col min="3072" max="3072" width="5.42578125" style="24" customWidth="1"/>
    <col min="3073" max="3073" width="23.7109375" style="24" customWidth="1"/>
    <col min="3074" max="3074" width="3.85546875" style="24" customWidth="1"/>
    <col min="3075" max="3078" width="8.7109375" style="24" customWidth="1"/>
    <col min="3079" max="3327" width="8" style="24"/>
    <col min="3328" max="3328" width="5.42578125" style="24" customWidth="1"/>
    <col min="3329" max="3329" width="23.7109375" style="24" customWidth="1"/>
    <col min="3330" max="3330" width="3.85546875" style="24" customWidth="1"/>
    <col min="3331" max="3334" width="8.7109375" style="24" customWidth="1"/>
    <col min="3335" max="3583" width="8" style="24"/>
    <col min="3584" max="3584" width="5.42578125" style="24" customWidth="1"/>
    <col min="3585" max="3585" width="23.7109375" style="24" customWidth="1"/>
    <col min="3586" max="3586" width="3.85546875" style="24" customWidth="1"/>
    <col min="3587" max="3590" width="8.7109375" style="24" customWidth="1"/>
    <col min="3591" max="3839" width="8" style="24"/>
    <col min="3840" max="3840" width="5.42578125" style="24" customWidth="1"/>
    <col min="3841" max="3841" width="23.7109375" style="24" customWidth="1"/>
    <col min="3842" max="3842" width="3.85546875" style="24" customWidth="1"/>
    <col min="3843" max="3846" width="8.7109375" style="24" customWidth="1"/>
    <col min="3847" max="4095" width="8" style="24"/>
    <col min="4096" max="4096" width="5.42578125" style="24" customWidth="1"/>
    <col min="4097" max="4097" width="23.7109375" style="24" customWidth="1"/>
    <col min="4098" max="4098" width="3.85546875" style="24" customWidth="1"/>
    <col min="4099" max="4102" width="8.7109375" style="24" customWidth="1"/>
    <col min="4103" max="4351" width="8" style="24"/>
    <col min="4352" max="4352" width="5.42578125" style="24" customWidth="1"/>
    <col min="4353" max="4353" width="23.7109375" style="24" customWidth="1"/>
    <col min="4354" max="4354" width="3.85546875" style="24" customWidth="1"/>
    <col min="4355" max="4358" width="8.7109375" style="24" customWidth="1"/>
    <col min="4359" max="4607" width="8" style="24"/>
    <col min="4608" max="4608" width="5.42578125" style="24" customWidth="1"/>
    <col min="4609" max="4609" width="23.7109375" style="24" customWidth="1"/>
    <col min="4610" max="4610" width="3.85546875" style="24" customWidth="1"/>
    <col min="4611" max="4614" width="8.7109375" style="24" customWidth="1"/>
    <col min="4615" max="4863" width="8" style="24"/>
    <col min="4864" max="4864" width="5.42578125" style="24" customWidth="1"/>
    <col min="4865" max="4865" width="23.7109375" style="24" customWidth="1"/>
    <col min="4866" max="4866" width="3.85546875" style="24" customWidth="1"/>
    <col min="4867" max="4870" width="8.7109375" style="24" customWidth="1"/>
    <col min="4871" max="5119" width="8" style="24"/>
    <col min="5120" max="5120" width="5.42578125" style="24" customWidth="1"/>
    <col min="5121" max="5121" width="23.7109375" style="24" customWidth="1"/>
    <col min="5122" max="5122" width="3.85546875" style="24" customWidth="1"/>
    <col min="5123" max="5126" width="8.7109375" style="24" customWidth="1"/>
    <col min="5127" max="5375" width="8" style="24"/>
    <col min="5376" max="5376" width="5.42578125" style="24" customWidth="1"/>
    <col min="5377" max="5377" width="23.7109375" style="24" customWidth="1"/>
    <col min="5378" max="5378" width="3.85546875" style="24" customWidth="1"/>
    <col min="5379" max="5382" width="8.7109375" style="24" customWidth="1"/>
    <col min="5383" max="5631" width="8" style="24"/>
    <col min="5632" max="5632" width="5.42578125" style="24" customWidth="1"/>
    <col min="5633" max="5633" width="23.7109375" style="24" customWidth="1"/>
    <col min="5634" max="5634" width="3.85546875" style="24" customWidth="1"/>
    <col min="5635" max="5638" width="8.7109375" style="24" customWidth="1"/>
    <col min="5639" max="5887" width="8" style="24"/>
    <col min="5888" max="5888" width="5.42578125" style="24" customWidth="1"/>
    <col min="5889" max="5889" width="23.7109375" style="24" customWidth="1"/>
    <col min="5890" max="5890" width="3.85546875" style="24" customWidth="1"/>
    <col min="5891" max="5894" width="8.7109375" style="24" customWidth="1"/>
    <col min="5895" max="6143" width="8" style="24"/>
    <col min="6144" max="6144" width="5.42578125" style="24" customWidth="1"/>
    <col min="6145" max="6145" width="23.7109375" style="24" customWidth="1"/>
    <col min="6146" max="6146" width="3.85546875" style="24" customWidth="1"/>
    <col min="6147" max="6150" width="8.7109375" style="24" customWidth="1"/>
    <col min="6151" max="6399" width="8" style="24"/>
    <col min="6400" max="6400" width="5.42578125" style="24" customWidth="1"/>
    <col min="6401" max="6401" width="23.7109375" style="24" customWidth="1"/>
    <col min="6402" max="6402" width="3.85546875" style="24" customWidth="1"/>
    <col min="6403" max="6406" width="8.7109375" style="24" customWidth="1"/>
    <col min="6407" max="6655" width="8" style="24"/>
    <col min="6656" max="6656" width="5.42578125" style="24" customWidth="1"/>
    <col min="6657" max="6657" width="23.7109375" style="24" customWidth="1"/>
    <col min="6658" max="6658" width="3.85546875" style="24" customWidth="1"/>
    <col min="6659" max="6662" width="8.7109375" style="24" customWidth="1"/>
    <col min="6663" max="6911" width="8" style="24"/>
    <col min="6912" max="6912" width="5.42578125" style="24" customWidth="1"/>
    <col min="6913" max="6913" width="23.7109375" style="24" customWidth="1"/>
    <col min="6914" max="6914" width="3.85546875" style="24" customWidth="1"/>
    <col min="6915" max="6918" width="8.7109375" style="24" customWidth="1"/>
    <col min="6919" max="7167" width="8" style="24"/>
    <col min="7168" max="7168" width="5.42578125" style="24" customWidth="1"/>
    <col min="7169" max="7169" width="23.7109375" style="24" customWidth="1"/>
    <col min="7170" max="7170" width="3.85546875" style="24" customWidth="1"/>
    <col min="7171" max="7174" width="8.7109375" style="24" customWidth="1"/>
    <col min="7175" max="7423" width="8" style="24"/>
    <col min="7424" max="7424" width="5.42578125" style="24" customWidth="1"/>
    <col min="7425" max="7425" width="23.7109375" style="24" customWidth="1"/>
    <col min="7426" max="7426" width="3.85546875" style="24" customWidth="1"/>
    <col min="7427" max="7430" width="8.7109375" style="24" customWidth="1"/>
    <col min="7431" max="7679" width="8" style="24"/>
    <col min="7680" max="7680" width="5.42578125" style="24" customWidth="1"/>
    <col min="7681" max="7681" width="23.7109375" style="24" customWidth="1"/>
    <col min="7682" max="7682" width="3.85546875" style="24" customWidth="1"/>
    <col min="7683" max="7686" width="8.7109375" style="24" customWidth="1"/>
    <col min="7687" max="7935" width="8" style="24"/>
    <col min="7936" max="7936" width="5.42578125" style="24" customWidth="1"/>
    <col min="7937" max="7937" width="23.7109375" style="24" customWidth="1"/>
    <col min="7938" max="7938" width="3.85546875" style="24" customWidth="1"/>
    <col min="7939" max="7942" width="8.7109375" style="24" customWidth="1"/>
    <col min="7943" max="8191" width="8" style="24"/>
    <col min="8192" max="8192" width="5.42578125" style="24" customWidth="1"/>
    <col min="8193" max="8193" width="23.7109375" style="24" customWidth="1"/>
    <col min="8194" max="8194" width="3.85546875" style="24" customWidth="1"/>
    <col min="8195" max="8198" width="8.7109375" style="24" customWidth="1"/>
    <col min="8199" max="8447" width="8" style="24"/>
    <col min="8448" max="8448" width="5.42578125" style="24" customWidth="1"/>
    <col min="8449" max="8449" width="23.7109375" style="24" customWidth="1"/>
    <col min="8450" max="8450" width="3.85546875" style="24" customWidth="1"/>
    <col min="8451" max="8454" width="8.7109375" style="24" customWidth="1"/>
    <col min="8455" max="8703" width="8" style="24"/>
    <col min="8704" max="8704" width="5.42578125" style="24" customWidth="1"/>
    <col min="8705" max="8705" width="23.7109375" style="24" customWidth="1"/>
    <col min="8706" max="8706" width="3.85546875" style="24" customWidth="1"/>
    <col min="8707" max="8710" width="8.7109375" style="24" customWidth="1"/>
    <col min="8711" max="8959" width="8" style="24"/>
    <col min="8960" max="8960" width="5.42578125" style="24" customWidth="1"/>
    <col min="8961" max="8961" width="23.7109375" style="24" customWidth="1"/>
    <col min="8962" max="8962" width="3.85546875" style="24" customWidth="1"/>
    <col min="8963" max="8966" width="8.7109375" style="24" customWidth="1"/>
    <col min="8967" max="9215" width="8" style="24"/>
    <col min="9216" max="9216" width="5.42578125" style="24" customWidth="1"/>
    <col min="9217" max="9217" width="23.7109375" style="24" customWidth="1"/>
    <col min="9218" max="9218" width="3.85546875" style="24" customWidth="1"/>
    <col min="9219" max="9222" width="8.7109375" style="24" customWidth="1"/>
    <col min="9223" max="9471" width="8" style="24"/>
    <col min="9472" max="9472" width="5.42578125" style="24" customWidth="1"/>
    <col min="9473" max="9473" width="23.7109375" style="24" customWidth="1"/>
    <col min="9474" max="9474" width="3.85546875" style="24" customWidth="1"/>
    <col min="9475" max="9478" width="8.7109375" style="24" customWidth="1"/>
    <col min="9479" max="9727" width="8" style="24"/>
    <col min="9728" max="9728" width="5.42578125" style="24" customWidth="1"/>
    <col min="9729" max="9729" width="23.7109375" style="24" customWidth="1"/>
    <col min="9730" max="9730" width="3.85546875" style="24" customWidth="1"/>
    <col min="9731" max="9734" width="8.7109375" style="24" customWidth="1"/>
    <col min="9735" max="9983" width="8" style="24"/>
    <col min="9984" max="9984" width="5.42578125" style="24" customWidth="1"/>
    <col min="9985" max="9985" width="23.7109375" style="24" customWidth="1"/>
    <col min="9986" max="9986" width="3.85546875" style="24" customWidth="1"/>
    <col min="9987" max="9990" width="8.7109375" style="24" customWidth="1"/>
    <col min="9991" max="10239" width="8" style="24"/>
    <col min="10240" max="10240" width="5.42578125" style="24" customWidth="1"/>
    <col min="10241" max="10241" width="23.7109375" style="24" customWidth="1"/>
    <col min="10242" max="10242" width="3.85546875" style="24" customWidth="1"/>
    <col min="10243" max="10246" width="8.7109375" style="24" customWidth="1"/>
    <col min="10247" max="10495" width="8" style="24"/>
    <col min="10496" max="10496" width="5.42578125" style="24" customWidth="1"/>
    <col min="10497" max="10497" width="23.7109375" style="24" customWidth="1"/>
    <col min="10498" max="10498" width="3.85546875" style="24" customWidth="1"/>
    <col min="10499" max="10502" width="8.7109375" style="24" customWidth="1"/>
    <col min="10503" max="10751" width="8" style="24"/>
    <col min="10752" max="10752" width="5.42578125" style="24" customWidth="1"/>
    <col min="10753" max="10753" width="23.7109375" style="24" customWidth="1"/>
    <col min="10754" max="10754" width="3.85546875" style="24" customWidth="1"/>
    <col min="10755" max="10758" width="8.7109375" style="24" customWidth="1"/>
    <col min="10759" max="11007" width="8" style="24"/>
    <col min="11008" max="11008" width="5.42578125" style="24" customWidth="1"/>
    <col min="11009" max="11009" width="23.7109375" style="24" customWidth="1"/>
    <col min="11010" max="11010" width="3.85546875" style="24" customWidth="1"/>
    <col min="11011" max="11014" width="8.7109375" style="24" customWidth="1"/>
    <col min="11015" max="11263" width="8" style="24"/>
    <col min="11264" max="11264" width="5.42578125" style="24" customWidth="1"/>
    <col min="11265" max="11265" width="23.7109375" style="24" customWidth="1"/>
    <col min="11266" max="11266" width="3.85546875" style="24" customWidth="1"/>
    <col min="11267" max="11270" width="8.7109375" style="24" customWidth="1"/>
    <col min="11271" max="11519" width="8" style="24"/>
    <col min="11520" max="11520" width="5.42578125" style="24" customWidth="1"/>
    <col min="11521" max="11521" width="23.7109375" style="24" customWidth="1"/>
    <col min="11522" max="11522" width="3.85546875" style="24" customWidth="1"/>
    <col min="11523" max="11526" width="8.7109375" style="24" customWidth="1"/>
    <col min="11527" max="11775" width="8" style="24"/>
    <col min="11776" max="11776" width="5.42578125" style="24" customWidth="1"/>
    <col min="11777" max="11777" width="23.7109375" style="24" customWidth="1"/>
    <col min="11778" max="11778" width="3.85546875" style="24" customWidth="1"/>
    <col min="11779" max="11782" width="8.7109375" style="24" customWidth="1"/>
    <col min="11783" max="12031" width="8" style="24"/>
    <col min="12032" max="12032" width="5.42578125" style="24" customWidth="1"/>
    <col min="12033" max="12033" width="23.7109375" style="24" customWidth="1"/>
    <col min="12034" max="12034" width="3.85546875" style="24" customWidth="1"/>
    <col min="12035" max="12038" width="8.7109375" style="24" customWidth="1"/>
    <col min="12039" max="12287" width="8" style="24"/>
    <col min="12288" max="12288" width="5.42578125" style="24" customWidth="1"/>
    <col min="12289" max="12289" width="23.7109375" style="24" customWidth="1"/>
    <col min="12290" max="12290" width="3.85546875" style="24" customWidth="1"/>
    <col min="12291" max="12294" width="8.7109375" style="24" customWidth="1"/>
    <col min="12295" max="12543" width="8" style="24"/>
    <col min="12544" max="12544" width="5.42578125" style="24" customWidth="1"/>
    <col min="12545" max="12545" width="23.7109375" style="24" customWidth="1"/>
    <col min="12546" max="12546" width="3.85546875" style="24" customWidth="1"/>
    <col min="12547" max="12550" width="8.7109375" style="24" customWidth="1"/>
    <col min="12551" max="12799" width="8" style="24"/>
    <col min="12800" max="12800" width="5.42578125" style="24" customWidth="1"/>
    <col min="12801" max="12801" width="23.7109375" style="24" customWidth="1"/>
    <col min="12802" max="12802" width="3.85546875" style="24" customWidth="1"/>
    <col min="12803" max="12806" width="8.7109375" style="24" customWidth="1"/>
    <col min="12807" max="13055" width="8" style="24"/>
    <col min="13056" max="13056" width="5.42578125" style="24" customWidth="1"/>
    <col min="13057" max="13057" width="23.7109375" style="24" customWidth="1"/>
    <col min="13058" max="13058" width="3.85546875" style="24" customWidth="1"/>
    <col min="13059" max="13062" width="8.7109375" style="24" customWidth="1"/>
    <col min="13063" max="13311" width="8" style="24"/>
    <col min="13312" max="13312" width="5.42578125" style="24" customWidth="1"/>
    <col min="13313" max="13313" width="23.7109375" style="24" customWidth="1"/>
    <col min="13314" max="13314" width="3.85546875" style="24" customWidth="1"/>
    <col min="13315" max="13318" width="8.7109375" style="24" customWidth="1"/>
    <col min="13319" max="13567" width="8" style="24"/>
    <col min="13568" max="13568" width="5.42578125" style="24" customWidth="1"/>
    <col min="13569" max="13569" width="23.7109375" style="24" customWidth="1"/>
    <col min="13570" max="13570" width="3.85546875" style="24" customWidth="1"/>
    <col min="13571" max="13574" width="8.7109375" style="24" customWidth="1"/>
    <col min="13575" max="13823" width="8" style="24"/>
    <col min="13824" max="13824" width="5.42578125" style="24" customWidth="1"/>
    <col min="13825" max="13825" width="23.7109375" style="24" customWidth="1"/>
    <col min="13826" max="13826" width="3.85546875" style="24" customWidth="1"/>
    <col min="13827" max="13830" width="8.7109375" style="24" customWidth="1"/>
    <col min="13831" max="14079" width="8" style="24"/>
    <col min="14080" max="14080" width="5.42578125" style="24" customWidth="1"/>
    <col min="14081" max="14081" width="23.7109375" style="24" customWidth="1"/>
    <col min="14082" max="14082" width="3.85546875" style="24" customWidth="1"/>
    <col min="14083" max="14086" width="8.7109375" style="24" customWidth="1"/>
    <col min="14087" max="14335" width="8" style="24"/>
    <col min="14336" max="14336" width="5.42578125" style="24" customWidth="1"/>
    <col min="14337" max="14337" width="23.7109375" style="24" customWidth="1"/>
    <col min="14338" max="14338" width="3.85546875" style="24" customWidth="1"/>
    <col min="14339" max="14342" width="8.7109375" style="24" customWidth="1"/>
    <col min="14343" max="14591" width="8" style="24"/>
    <col min="14592" max="14592" width="5.42578125" style="24" customWidth="1"/>
    <col min="14593" max="14593" width="23.7109375" style="24" customWidth="1"/>
    <col min="14594" max="14594" width="3.85546875" style="24" customWidth="1"/>
    <col min="14595" max="14598" width="8.7109375" style="24" customWidth="1"/>
    <col min="14599" max="14847" width="8" style="24"/>
    <col min="14848" max="14848" width="5.42578125" style="24" customWidth="1"/>
    <col min="14849" max="14849" width="23.7109375" style="24" customWidth="1"/>
    <col min="14850" max="14850" width="3.85546875" style="24" customWidth="1"/>
    <col min="14851" max="14854" width="8.7109375" style="24" customWidth="1"/>
    <col min="14855" max="15103" width="8" style="24"/>
    <col min="15104" max="15104" width="5.42578125" style="24" customWidth="1"/>
    <col min="15105" max="15105" width="23.7109375" style="24" customWidth="1"/>
    <col min="15106" max="15106" width="3.85546875" style="24" customWidth="1"/>
    <col min="15107" max="15110" width="8.7109375" style="24" customWidth="1"/>
    <col min="15111" max="15359" width="8" style="24"/>
    <col min="15360" max="15360" width="5.42578125" style="24" customWidth="1"/>
    <col min="15361" max="15361" width="23.7109375" style="24" customWidth="1"/>
    <col min="15362" max="15362" width="3.85546875" style="24" customWidth="1"/>
    <col min="15363" max="15366" width="8.7109375" style="24" customWidth="1"/>
    <col min="15367" max="15615" width="8" style="24"/>
    <col min="15616" max="15616" width="5.42578125" style="24" customWidth="1"/>
    <col min="15617" max="15617" width="23.7109375" style="24" customWidth="1"/>
    <col min="15618" max="15618" width="3.85546875" style="24" customWidth="1"/>
    <col min="15619" max="15622" width="8.7109375" style="24" customWidth="1"/>
    <col min="15623" max="15871" width="8" style="24"/>
    <col min="15872" max="15872" width="5.42578125" style="24" customWidth="1"/>
    <col min="15873" max="15873" width="23.7109375" style="24" customWidth="1"/>
    <col min="15874" max="15874" width="3.85546875" style="24" customWidth="1"/>
    <col min="15875" max="15878" width="8.7109375" style="24" customWidth="1"/>
    <col min="15879" max="16127" width="8" style="24"/>
    <col min="16128" max="16128" width="5.42578125" style="24" customWidth="1"/>
    <col min="16129" max="16129" width="23.7109375" style="24" customWidth="1"/>
    <col min="16130" max="16130" width="3.85546875" style="24" customWidth="1"/>
    <col min="16131" max="16134" width="8.7109375" style="24" customWidth="1"/>
    <col min="16135" max="16384" width="8" style="24"/>
  </cols>
  <sheetData>
    <row r="6" spans="1:6" ht="15" customHeight="1" x14ac:dyDescent="0.25">
      <c r="A6" s="23" t="s">
        <v>136</v>
      </c>
    </row>
    <row r="7" spans="1:6" ht="15" customHeight="1" x14ac:dyDescent="0.25">
      <c r="A7" s="170"/>
    </row>
    <row r="8" spans="1:6" ht="15" customHeight="1" x14ac:dyDescent="0.25">
      <c r="A8" s="25"/>
      <c r="B8" s="26"/>
      <c r="C8" s="27">
        <v>1700</v>
      </c>
      <c r="D8" s="28"/>
      <c r="E8" s="27">
        <v>6300</v>
      </c>
      <c r="F8" s="28"/>
    </row>
    <row r="9" spans="1:6" ht="15" customHeight="1" x14ac:dyDescent="0.25">
      <c r="A9" s="29" t="s">
        <v>1</v>
      </c>
      <c r="B9" s="30" t="s">
        <v>2</v>
      </c>
      <c r="C9" s="31" t="s">
        <v>14</v>
      </c>
      <c r="D9" s="32"/>
      <c r="E9" s="31" t="s">
        <v>4</v>
      </c>
      <c r="F9" s="32"/>
    </row>
    <row r="10" spans="1:6" ht="15" customHeight="1" x14ac:dyDescent="0.25">
      <c r="A10" s="33" t="s">
        <v>5</v>
      </c>
      <c r="B10" s="34" t="s">
        <v>6</v>
      </c>
      <c r="C10" s="35">
        <v>15000</v>
      </c>
      <c r="D10" s="35"/>
      <c r="E10" s="35"/>
      <c r="F10" s="35"/>
    </row>
    <row r="11" spans="1:6" ht="15" customHeight="1" x14ac:dyDescent="0.25">
      <c r="A11" s="33" t="s">
        <v>7</v>
      </c>
      <c r="B11" s="36" t="s">
        <v>8</v>
      </c>
      <c r="C11" s="35"/>
      <c r="D11" s="35"/>
      <c r="E11" s="35">
        <v>97500</v>
      </c>
      <c r="F11" s="35"/>
    </row>
    <row r="12" spans="1:6" ht="15" customHeight="1" x14ac:dyDescent="0.25">
      <c r="A12" s="37"/>
      <c r="B12" s="34" t="s">
        <v>9</v>
      </c>
      <c r="C12" s="43"/>
      <c r="D12" s="43"/>
      <c r="E12" s="43"/>
      <c r="F12" s="43"/>
    </row>
    <row r="13" spans="1:6" ht="15" customHeight="1" x14ac:dyDescent="0.25">
      <c r="A13" s="33" t="s">
        <v>7</v>
      </c>
      <c r="B13" s="34" t="s">
        <v>10</v>
      </c>
      <c r="C13" s="38">
        <v>7500</v>
      </c>
      <c r="D13" s="38"/>
      <c r="E13" s="38"/>
      <c r="F13" s="38">
        <v>7500</v>
      </c>
    </row>
    <row r="14" spans="1:6" ht="15" customHeight="1" x14ac:dyDescent="0.25">
      <c r="A14" s="33" t="s">
        <v>7</v>
      </c>
      <c r="B14" s="34" t="s">
        <v>11</v>
      </c>
      <c r="C14" s="39">
        <f>SUM(C10:C13)</f>
        <v>22500</v>
      </c>
      <c r="D14" s="39">
        <f>SUM(D10:D13)</f>
        <v>0</v>
      </c>
      <c r="E14" s="39">
        <f>SUM(E10:E13)</f>
        <v>97500</v>
      </c>
      <c r="F14" s="39">
        <f>SUM(F10:F13)</f>
        <v>7500</v>
      </c>
    </row>
    <row r="15" spans="1:6" ht="15" customHeight="1" x14ac:dyDescent="0.25">
      <c r="A15" s="33" t="s">
        <v>7</v>
      </c>
      <c r="B15" s="34" t="s">
        <v>12</v>
      </c>
      <c r="C15" s="43"/>
      <c r="D15" s="43"/>
      <c r="E15" s="43"/>
      <c r="F15" s="43">
        <f>E17-F14</f>
        <v>90000</v>
      </c>
    </row>
    <row r="16" spans="1:6" ht="15" customHeight="1" x14ac:dyDescent="0.25">
      <c r="A16" s="33" t="s">
        <v>7</v>
      </c>
      <c r="B16" s="34" t="s">
        <v>13</v>
      </c>
      <c r="C16" s="40"/>
      <c r="D16" s="40">
        <f>C14-D14</f>
        <v>22500</v>
      </c>
      <c r="E16" s="40"/>
      <c r="F16" s="40"/>
    </row>
    <row r="17" spans="1:6" ht="15" customHeight="1" thickBot="1" x14ac:dyDescent="0.3">
      <c r="A17" s="41"/>
      <c r="B17" s="34"/>
      <c r="C17" s="42">
        <f>SUM(C14:C16)</f>
        <v>22500</v>
      </c>
      <c r="D17" s="42">
        <f>SUM(D14:D16)</f>
        <v>22500</v>
      </c>
      <c r="E17" s="42">
        <f>SUM(E14:E16)</f>
        <v>97500</v>
      </c>
      <c r="F17" s="42">
        <f>SUM(F14:F16)</f>
        <v>97500</v>
      </c>
    </row>
    <row r="18" spans="1:6" ht="15" customHeight="1" thickTop="1" x14ac:dyDescent="0.25">
      <c r="D18" s="34"/>
      <c r="E18" s="34"/>
      <c r="F18" s="34"/>
    </row>
  </sheetData>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N47"/>
  <sheetViews>
    <sheetView workbookViewId="0">
      <selection activeCell="H11" sqref="H11:I11"/>
    </sheetView>
  </sheetViews>
  <sheetFormatPr baseColWidth="10" defaultColWidth="8" defaultRowHeight="12.75" x14ac:dyDescent="0.2"/>
  <cols>
    <col min="1" max="1" width="5" style="1" customWidth="1"/>
    <col min="2" max="2" width="20.140625" style="1" customWidth="1"/>
    <col min="3" max="3" width="3.85546875" style="1" customWidth="1"/>
    <col min="4" max="17" width="7.140625" style="1" customWidth="1"/>
    <col min="18" max="21" width="7.5703125" style="1" customWidth="1"/>
    <col min="22" max="23" width="7.7109375" style="1" customWidth="1"/>
    <col min="24" max="27" width="7.5703125" style="1" customWidth="1"/>
    <col min="28" max="31" width="7.7109375" style="1" customWidth="1"/>
    <col min="32" max="39" width="7.140625" style="1" customWidth="1"/>
    <col min="40" max="40" width="6" style="74" customWidth="1"/>
    <col min="41" max="256" width="8" style="1"/>
    <col min="257" max="257" width="5" style="1" customWidth="1"/>
    <col min="258" max="258" width="20.140625" style="1" customWidth="1"/>
    <col min="259" max="259" width="3.85546875" style="1" customWidth="1"/>
    <col min="260" max="273" width="7.140625" style="1" customWidth="1"/>
    <col min="274" max="277" width="7.5703125" style="1" customWidth="1"/>
    <col min="278" max="279" width="7.7109375" style="1" customWidth="1"/>
    <col min="280" max="283" width="7.5703125" style="1" customWidth="1"/>
    <col min="284" max="287" width="7.7109375" style="1" customWidth="1"/>
    <col min="288" max="295" width="7.140625" style="1" customWidth="1"/>
    <col min="296" max="296" width="6" style="1" customWidth="1"/>
    <col min="297" max="512" width="8" style="1"/>
    <col min="513" max="513" width="5" style="1" customWidth="1"/>
    <col min="514" max="514" width="20.140625" style="1" customWidth="1"/>
    <col min="515" max="515" width="3.85546875" style="1" customWidth="1"/>
    <col min="516" max="529" width="7.140625" style="1" customWidth="1"/>
    <col min="530" max="533" width="7.5703125" style="1" customWidth="1"/>
    <col min="534" max="535" width="7.7109375" style="1" customWidth="1"/>
    <col min="536" max="539" width="7.5703125" style="1" customWidth="1"/>
    <col min="540" max="543" width="7.7109375" style="1" customWidth="1"/>
    <col min="544" max="551" width="7.140625" style="1" customWidth="1"/>
    <col min="552" max="552" width="6" style="1" customWidth="1"/>
    <col min="553" max="768" width="8" style="1"/>
    <col min="769" max="769" width="5" style="1" customWidth="1"/>
    <col min="770" max="770" width="20.140625" style="1" customWidth="1"/>
    <col min="771" max="771" width="3.85546875" style="1" customWidth="1"/>
    <col min="772" max="785" width="7.140625" style="1" customWidth="1"/>
    <col min="786" max="789" width="7.5703125" style="1" customWidth="1"/>
    <col min="790" max="791" width="7.7109375" style="1" customWidth="1"/>
    <col min="792" max="795" width="7.5703125" style="1" customWidth="1"/>
    <col min="796" max="799" width="7.7109375" style="1" customWidth="1"/>
    <col min="800" max="807" width="7.140625" style="1" customWidth="1"/>
    <col min="808" max="808" width="6" style="1" customWidth="1"/>
    <col min="809" max="1024" width="8" style="1"/>
    <col min="1025" max="1025" width="5" style="1" customWidth="1"/>
    <col min="1026" max="1026" width="20.140625" style="1" customWidth="1"/>
    <col min="1027" max="1027" width="3.85546875" style="1" customWidth="1"/>
    <col min="1028" max="1041" width="7.140625" style="1" customWidth="1"/>
    <col min="1042" max="1045" width="7.5703125" style="1" customWidth="1"/>
    <col min="1046" max="1047" width="7.7109375" style="1" customWidth="1"/>
    <col min="1048" max="1051" width="7.5703125" style="1" customWidth="1"/>
    <col min="1052" max="1055" width="7.7109375" style="1" customWidth="1"/>
    <col min="1056" max="1063" width="7.140625" style="1" customWidth="1"/>
    <col min="1064" max="1064" width="6" style="1" customWidth="1"/>
    <col min="1065" max="1280" width="8" style="1"/>
    <col min="1281" max="1281" width="5" style="1" customWidth="1"/>
    <col min="1282" max="1282" width="20.140625" style="1" customWidth="1"/>
    <col min="1283" max="1283" width="3.85546875" style="1" customWidth="1"/>
    <col min="1284" max="1297" width="7.140625" style="1" customWidth="1"/>
    <col min="1298" max="1301" width="7.5703125" style="1" customWidth="1"/>
    <col min="1302" max="1303" width="7.7109375" style="1" customWidth="1"/>
    <col min="1304" max="1307" width="7.5703125" style="1" customWidth="1"/>
    <col min="1308" max="1311" width="7.7109375" style="1" customWidth="1"/>
    <col min="1312" max="1319" width="7.140625" style="1" customWidth="1"/>
    <col min="1320" max="1320" width="6" style="1" customWidth="1"/>
    <col min="1321" max="1536" width="8" style="1"/>
    <col min="1537" max="1537" width="5" style="1" customWidth="1"/>
    <col min="1538" max="1538" width="20.140625" style="1" customWidth="1"/>
    <col min="1539" max="1539" width="3.85546875" style="1" customWidth="1"/>
    <col min="1540" max="1553" width="7.140625" style="1" customWidth="1"/>
    <col min="1554" max="1557" width="7.5703125" style="1" customWidth="1"/>
    <col min="1558" max="1559" width="7.7109375" style="1" customWidth="1"/>
    <col min="1560" max="1563" width="7.5703125" style="1" customWidth="1"/>
    <col min="1564" max="1567" width="7.7109375" style="1" customWidth="1"/>
    <col min="1568" max="1575" width="7.140625" style="1" customWidth="1"/>
    <col min="1576" max="1576" width="6" style="1" customWidth="1"/>
    <col min="1577" max="1792" width="8" style="1"/>
    <col min="1793" max="1793" width="5" style="1" customWidth="1"/>
    <col min="1794" max="1794" width="20.140625" style="1" customWidth="1"/>
    <col min="1795" max="1795" width="3.85546875" style="1" customWidth="1"/>
    <col min="1796" max="1809" width="7.140625" style="1" customWidth="1"/>
    <col min="1810" max="1813" width="7.5703125" style="1" customWidth="1"/>
    <col min="1814" max="1815" width="7.7109375" style="1" customWidth="1"/>
    <col min="1816" max="1819" width="7.5703125" style="1" customWidth="1"/>
    <col min="1820" max="1823" width="7.7109375" style="1" customWidth="1"/>
    <col min="1824" max="1831" width="7.140625" style="1" customWidth="1"/>
    <col min="1832" max="1832" width="6" style="1" customWidth="1"/>
    <col min="1833" max="2048" width="8" style="1"/>
    <col min="2049" max="2049" width="5" style="1" customWidth="1"/>
    <col min="2050" max="2050" width="20.140625" style="1" customWidth="1"/>
    <col min="2051" max="2051" width="3.85546875" style="1" customWidth="1"/>
    <col min="2052" max="2065" width="7.140625" style="1" customWidth="1"/>
    <col min="2066" max="2069" width="7.5703125" style="1" customWidth="1"/>
    <col min="2070" max="2071" width="7.7109375" style="1" customWidth="1"/>
    <col min="2072" max="2075" width="7.5703125" style="1" customWidth="1"/>
    <col min="2076" max="2079" width="7.7109375" style="1" customWidth="1"/>
    <col min="2080" max="2087" width="7.140625" style="1" customWidth="1"/>
    <col min="2088" max="2088" width="6" style="1" customWidth="1"/>
    <col min="2089" max="2304" width="8" style="1"/>
    <col min="2305" max="2305" width="5" style="1" customWidth="1"/>
    <col min="2306" max="2306" width="20.140625" style="1" customWidth="1"/>
    <col min="2307" max="2307" width="3.85546875" style="1" customWidth="1"/>
    <col min="2308" max="2321" width="7.140625" style="1" customWidth="1"/>
    <col min="2322" max="2325" width="7.5703125" style="1" customWidth="1"/>
    <col min="2326" max="2327" width="7.7109375" style="1" customWidth="1"/>
    <col min="2328" max="2331" width="7.5703125" style="1" customWidth="1"/>
    <col min="2332" max="2335" width="7.7109375" style="1" customWidth="1"/>
    <col min="2336" max="2343" width="7.140625" style="1" customWidth="1"/>
    <col min="2344" max="2344" width="6" style="1" customWidth="1"/>
    <col min="2345" max="2560" width="8" style="1"/>
    <col min="2561" max="2561" width="5" style="1" customWidth="1"/>
    <col min="2562" max="2562" width="20.140625" style="1" customWidth="1"/>
    <col min="2563" max="2563" width="3.85546875" style="1" customWidth="1"/>
    <col min="2564" max="2577" width="7.140625" style="1" customWidth="1"/>
    <col min="2578" max="2581" width="7.5703125" style="1" customWidth="1"/>
    <col min="2582" max="2583" width="7.7109375" style="1" customWidth="1"/>
    <col min="2584" max="2587" width="7.5703125" style="1" customWidth="1"/>
    <col min="2588" max="2591" width="7.7109375" style="1" customWidth="1"/>
    <col min="2592" max="2599" width="7.140625" style="1" customWidth="1"/>
    <col min="2600" max="2600" width="6" style="1" customWidth="1"/>
    <col min="2601" max="2816" width="8" style="1"/>
    <col min="2817" max="2817" width="5" style="1" customWidth="1"/>
    <col min="2818" max="2818" width="20.140625" style="1" customWidth="1"/>
    <col min="2819" max="2819" width="3.85546875" style="1" customWidth="1"/>
    <col min="2820" max="2833" width="7.140625" style="1" customWidth="1"/>
    <col min="2834" max="2837" width="7.5703125" style="1" customWidth="1"/>
    <col min="2838" max="2839" width="7.7109375" style="1" customWidth="1"/>
    <col min="2840" max="2843" width="7.5703125" style="1" customWidth="1"/>
    <col min="2844" max="2847" width="7.7109375" style="1" customWidth="1"/>
    <col min="2848" max="2855" width="7.140625" style="1" customWidth="1"/>
    <col min="2856" max="2856" width="6" style="1" customWidth="1"/>
    <col min="2857" max="3072" width="8" style="1"/>
    <col min="3073" max="3073" width="5" style="1" customWidth="1"/>
    <col min="3074" max="3074" width="20.140625" style="1" customWidth="1"/>
    <col min="3075" max="3075" width="3.85546875" style="1" customWidth="1"/>
    <col min="3076" max="3089" width="7.140625" style="1" customWidth="1"/>
    <col min="3090" max="3093" width="7.5703125" style="1" customWidth="1"/>
    <col min="3094" max="3095" width="7.7109375" style="1" customWidth="1"/>
    <col min="3096" max="3099" width="7.5703125" style="1" customWidth="1"/>
    <col min="3100" max="3103" width="7.7109375" style="1" customWidth="1"/>
    <col min="3104" max="3111" width="7.140625" style="1" customWidth="1"/>
    <col min="3112" max="3112" width="6" style="1" customWidth="1"/>
    <col min="3113" max="3328" width="8" style="1"/>
    <col min="3329" max="3329" width="5" style="1" customWidth="1"/>
    <col min="3330" max="3330" width="20.140625" style="1" customWidth="1"/>
    <col min="3331" max="3331" width="3.85546875" style="1" customWidth="1"/>
    <col min="3332" max="3345" width="7.140625" style="1" customWidth="1"/>
    <col min="3346" max="3349" width="7.5703125" style="1" customWidth="1"/>
    <col min="3350" max="3351" width="7.7109375" style="1" customWidth="1"/>
    <col min="3352" max="3355" width="7.5703125" style="1" customWidth="1"/>
    <col min="3356" max="3359" width="7.7109375" style="1" customWidth="1"/>
    <col min="3360" max="3367" width="7.140625" style="1" customWidth="1"/>
    <col min="3368" max="3368" width="6" style="1" customWidth="1"/>
    <col min="3369" max="3584" width="8" style="1"/>
    <col min="3585" max="3585" width="5" style="1" customWidth="1"/>
    <col min="3586" max="3586" width="20.140625" style="1" customWidth="1"/>
    <col min="3587" max="3587" width="3.85546875" style="1" customWidth="1"/>
    <col min="3588" max="3601" width="7.140625" style="1" customWidth="1"/>
    <col min="3602" max="3605" width="7.5703125" style="1" customWidth="1"/>
    <col min="3606" max="3607" width="7.7109375" style="1" customWidth="1"/>
    <col min="3608" max="3611" width="7.5703125" style="1" customWidth="1"/>
    <col min="3612" max="3615" width="7.7109375" style="1" customWidth="1"/>
    <col min="3616" max="3623" width="7.140625" style="1" customWidth="1"/>
    <col min="3624" max="3624" width="6" style="1" customWidth="1"/>
    <col min="3625" max="3840" width="8" style="1"/>
    <col min="3841" max="3841" width="5" style="1" customWidth="1"/>
    <col min="3842" max="3842" width="20.140625" style="1" customWidth="1"/>
    <col min="3843" max="3843" width="3.85546875" style="1" customWidth="1"/>
    <col min="3844" max="3857" width="7.140625" style="1" customWidth="1"/>
    <col min="3858" max="3861" width="7.5703125" style="1" customWidth="1"/>
    <col min="3862" max="3863" width="7.7109375" style="1" customWidth="1"/>
    <col min="3864" max="3867" width="7.5703125" style="1" customWidth="1"/>
    <col min="3868" max="3871" width="7.7109375" style="1" customWidth="1"/>
    <col min="3872" max="3879" width="7.140625" style="1" customWidth="1"/>
    <col min="3880" max="3880" width="6" style="1" customWidth="1"/>
    <col min="3881" max="4096" width="8" style="1"/>
    <col min="4097" max="4097" width="5" style="1" customWidth="1"/>
    <col min="4098" max="4098" width="20.140625" style="1" customWidth="1"/>
    <col min="4099" max="4099" width="3.85546875" style="1" customWidth="1"/>
    <col min="4100" max="4113" width="7.140625" style="1" customWidth="1"/>
    <col min="4114" max="4117" width="7.5703125" style="1" customWidth="1"/>
    <col min="4118" max="4119" width="7.7109375" style="1" customWidth="1"/>
    <col min="4120" max="4123" width="7.5703125" style="1" customWidth="1"/>
    <col min="4124" max="4127" width="7.7109375" style="1" customWidth="1"/>
    <col min="4128" max="4135" width="7.140625" style="1" customWidth="1"/>
    <col min="4136" max="4136" width="6" style="1" customWidth="1"/>
    <col min="4137" max="4352" width="8" style="1"/>
    <col min="4353" max="4353" width="5" style="1" customWidth="1"/>
    <col min="4354" max="4354" width="20.140625" style="1" customWidth="1"/>
    <col min="4355" max="4355" width="3.85546875" style="1" customWidth="1"/>
    <col min="4356" max="4369" width="7.140625" style="1" customWidth="1"/>
    <col min="4370" max="4373" width="7.5703125" style="1" customWidth="1"/>
    <col min="4374" max="4375" width="7.7109375" style="1" customWidth="1"/>
    <col min="4376" max="4379" width="7.5703125" style="1" customWidth="1"/>
    <col min="4380" max="4383" width="7.7109375" style="1" customWidth="1"/>
    <col min="4384" max="4391" width="7.140625" style="1" customWidth="1"/>
    <col min="4392" max="4392" width="6" style="1" customWidth="1"/>
    <col min="4393" max="4608" width="8" style="1"/>
    <col min="4609" max="4609" width="5" style="1" customWidth="1"/>
    <col min="4610" max="4610" width="20.140625" style="1" customWidth="1"/>
    <col min="4611" max="4611" width="3.85546875" style="1" customWidth="1"/>
    <col min="4612" max="4625" width="7.140625" style="1" customWidth="1"/>
    <col min="4626" max="4629" width="7.5703125" style="1" customWidth="1"/>
    <col min="4630" max="4631" width="7.7109375" style="1" customWidth="1"/>
    <col min="4632" max="4635" width="7.5703125" style="1" customWidth="1"/>
    <col min="4636" max="4639" width="7.7109375" style="1" customWidth="1"/>
    <col min="4640" max="4647" width="7.140625" style="1" customWidth="1"/>
    <col min="4648" max="4648" width="6" style="1" customWidth="1"/>
    <col min="4649" max="4864" width="8" style="1"/>
    <col min="4865" max="4865" width="5" style="1" customWidth="1"/>
    <col min="4866" max="4866" width="20.140625" style="1" customWidth="1"/>
    <col min="4867" max="4867" width="3.85546875" style="1" customWidth="1"/>
    <col min="4868" max="4881" width="7.140625" style="1" customWidth="1"/>
    <col min="4882" max="4885" width="7.5703125" style="1" customWidth="1"/>
    <col min="4886" max="4887" width="7.7109375" style="1" customWidth="1"/>
    <col min="4888" max="4891" width="7.5703125" style="1" customWidth="1"/>
    <col min="4892" max="4895" width="7.7109375" style="1" customWidth="1"/>
    <col min="4896" max="4903" width="7.140625" style="1" customWidth="1"/>
    <col min="4904" max="4904" width="6" style="1" customWidth="1"/>
    <col min="4905" max="5120" width="8" style="1"/>
    <col min="5121" max="5121" width="5" style="1" customWidth="1"/>
    <col min="5122" max="5122" width="20.140625" style="1" customWidth="1"/>
    <col min="5123" max="5123" width="3.85546875" style="1" customWidth="1"/>
    <col min="5124" max="5137" width="7.140625" style="1" customWidth="1"/>
    <col min="5138" max="5141" width="7.5703125" style="1" customWidth="1"/>
    <col min="5142" max="5143" width="7.7109375" style="1" customWidth="1"/>
    <col min="5144" max="5147" width="7.5703125" style="1" customWidth="1"/>
    <col min="5148" max="5151" width="7.7109375" style="1" customWidth="1"/>
    <col min="5152" max="5159" width="7.140625" style="1" customWidth="1"/>
    <col min="5160" max="5160" width="6" style="1" customWidth="1"/>
    <col min="5161" max="5376" width="8" style="1"/>
    <col min="5377" max="5377" width="5" style="1" customWidth="1"/>
    <col min="5378" max="5378" width="20.140625" style="1" customWidth="1"/>
    <col min="5379" max="5379" width="3.85546875" style="1" customWidth="1"/>
    <col min="5380" max="5393" width="7.140625" style="1" customWidth="1"/>
    <col min="5394" max="5397" width="7.5703125" style="1" customWidth="1"/>
    <col min="5398" max="5399" width="7.7109375" style="1" customWidth="1"/>
    <col min="5400" max="5403" width="7.5703125" style="1" customWidth="1"/>
    <col min="5404" max="5407" width="7.7109375" style="1" customWidth="1"/>
    <col min="5408" max="5415" width="7.140625" style="1" customWidth="1"/>
    <col min="5416" max="5416" width="6" style="1" customWidth="1"/>
    <col min="5417" max="5632" width="8" style="1"/>
    <col min="5633" max="5633" width="5" style="1" customWidth="1"/>
    <col min="5634" max="5634" width="20.140625" style="1" customWidth="1"/>
    <col min="5635" max="5635" width="3.85546875" style="1" customWidth="1"/>
    <col min="5636" max="5649" width="7.140625" style="1" customWidth="1"/>
    <col min="5650" max="5653" width="7.5703125" style="1" customWidth="1"/>
    <col min="5654" max="5655" width="7.7109375" style="1" customWidth="1"/>
    <col min="5656" max="5659" width="7.5703125" style="1" customWidth="1"/>
    <col min="5660" max="5663" width="7.7109375" style="1" customWidth="1"/>
    <col min="5664" max="5671" width="7.140625" style="1" customWidth="1"/>
    <col min="5672" max="5672" width="6" style="1" customWidth="1"/>
    <col min="5673" max="5888" width="8" style="1"/>
    <col min="5889" max="5889" width="5" style="1" customWidth="1"/>
    <col min="5890" max="5890" width="20.140625" style="1" customWidth="1"/>
    <col min="5891" max="5891" width="3.85546875" style="1" customWidth="1"/>
    <col min="5892" max="5905" width="7.140625" style="1" customWidth="1"/>
    <col min="5906" max="5909" width="7.5703125" style="1" customWidth="1"/>
    <col min="5910" max="5911" width="7.7109375" style="1" customWidth="1"/>
    <col min="5912" max="5915" width="7.5703125" style="1" customWidth="1"/>
    <col min="5916" max="5919" width="7.7109375" style="1" customWidth="1"/>
    <col min="5920" max="5927" width="7.140625" style="1" customWidth="1"/>
    <col min="5928" max="5928" width="6" style="1" customWidth="1"/>
    <col min="5929" max="6144" width="8" style="1"/>
    <col min="6145" max="6145" width="5" style="1" customWidth="1"/>
    <col min="6146" max="6146" width="20.140625" style="1" customWidth="1"/>
    <col min="6147" max="6147" width="3.85546875" style="1" customWidth="1"/>
    <col min="6148" max="6161" width="7.140625" style="1" customWidth="1"/>
    <col min="6162" max="6165" width="7.5703125" style="1" customWidth="1"/>
    <col min="6166" max="6167" width="7.7109375" style="1" customWidth="1"/>
    <col min="6168" max="6171" width="7.5703125" style="1" customWidth="1"/>
    <col min="6172" max="6175" width="7.7109375" style="1" customWidth="1"/>
    <col min="6176" max="6183" width="7.140625" style="1" customWidth="1"/>
    <col min="6184" max="6184" width="6" style="1" customWidth="1"/>
    <col min="6185" max="6400" width="8" style="1"/>
    <col min="6401" max="6401" width="5" style="1" customWidth="1"/>
    <col min="6402" max="6402" width="20.140625" style="1" customWidth="1"/>
    <col min="6403" max="6403" width="3.85546875" style="1" customWidth="1"/>
    <col min="6404" max="6417" width="7.140625" style="1" customWidth="1"/>
    <col min="6418" max="6421" width="7.5703125" style="1" customWidth="1"/>
    <col min="6422" max="6423" width="7.7109375" style="1" customWidth="1"/>
    <col min="6424" max="6427" width="7.5703125" style="1" customWidth="1"/>
    <col min="6428" max="6431" width="7.7109375" style="1" customWidth="1"/>
    <col min="6432" max="6439" width="7.140625" style="1" customWidth="1"/>
    <col min="6440" max="6440" width="6" style="1" customWidth="1"/>
    <col min="6441" max="6656" width="8" style="1"/>
    <col min="6657" max="6657" width="5" style="1" customWidth="1"/>
    <col min="6658" max="6658" width="20.140625" style="1" customWidth="1"/>
    <col min="6659" max="6659" width="3.85546875" style="1" customWidth="1"/>
    <col min="6660" max="6673" width="7.140625" style="1" customWidth="1"/>
    <col min="6674" max="6677" width="7.5703125" style="1" customWidth="1"/>
    <col min="6678" max="6679" width="7.7109375" style="1" customWidth="1"/>
    <col min="6680" max="6683" width="7.5703125" style="1" customWidth="1"/>
    <col min="6684" max="6687" width="7.7109375" style="1" customWidth="1"/>
    <col min="6688" max="6695" width="7.140625" style="1" customWidth="1"/>
    <col min="6696" max="6696" width="6" style="1" customWidth="1"/>
    <col min="6697" max="6912" width="8" style="1"/>
    <col min="6913" max="6913" width="5" style="1" customWidth="1"/>
    <col min="6914" max="6914" width="20.140625" style="1" customWidth="1"/>
    <col min="6915" max="6915" width="3.85546875" style="1" customWidth="1"/>
    <col min="6916" max="6929" width="7.140625" style="1" customWidth="1"/>
    <col min="6930" max="6933" width="7.5703125" style="1" customWidth="1"/>
    <col min="6934" max="6935" width="7.7109375" style="1" customWidth="1"/>
    <col min="6936" max="6939" width="7.5703125" style="1" customWidth="1"/>
    <col min="6940" max="6943" width="7.7109375" style="1" customWidth="1"/>
    <col min="6944" max="6951" width="7.140625" style="1" customWidth="1"/>
    <col min="6952" max="6952" width="6" style="1" customWidth="1"/>
    <col min="6953" max="7168" width="8" style="1"/>
    <col min="7169" max="7169" width="5" style="1" customWidth="1"/>
    <col min="7170" max="7170" width="20.140625" style="1" customWidth="1"/>
    <col min="7171" max="7171" width="3.85546875" style="1" customWidth="1"/>
    <col min="7172" max="7185" width="7.140625" style="1" customWidth="1"/>
    <col min="7186" max="7189" width="7.5703125" style="1" customWidth="1"/>
    <col min="7190" max="7191" width="7.7109375" style="1" customWidth="1"/>
    <col min="7192" max="7195" width="7.5703125" style="1" customWidth="1"/>
    <col min="7196" max="7199" width="7.7109375" style="1" customWidth="1"/>
    <col min="7200" max="7207" width="7.140625" style="1" customWidth="1"/>
    <col min="7208" max="7208" width="6" style="1" customWidth="1"/>
    <col min="7209" max="7424" width="8" style="1"/>
    <col min="7425" max="7425" width="5" style="1" customWidth="1"/>
    <col min="7426" max="7426" width="20.140625" style="1" customWidth="1"/>
    <col min="7427" max="7427" width="3.85546875" style="1" customWidth="1"/>
    <col min="7428" max="7441" width="7.140625" style="1" customWidth="1"/>
    <col min="7442" max="7445" width="7.5703125" style="1" customWidth="1"/>
    <col min="7446" max="7447" width="7.7109375" style="1" customWidth="1"/>
    <col min="7448" max="7451" width="7.5703125" style="1" customWidth="1"/>
    <col min="7452" max="7455" width="7.7109375" style="1" customWidth="1"/>
    <col min="7456" max="7463" width="7.140625" style="1" customWidth="1"/>
    <col min="7464" max="7464" width="6" style="1" customWidth="1"/>
    <col min="7465" max="7680" width="8" style="1"/>
    <col min="7681" max="7681" width="5" style="1" customWidth="1"/>
    <col min="7682" max="7682" width="20.140625" style="1" customWidth="1"/>
    <col min="7683" max="7683" width="3.85546875" style="1" customWidth="1"/>
    <col min="7684" max="7697" width="7.140625" style="1" customWidth="1"/>
    <col min="7698" max="7701" width="7.5703125" style="1" customWidth="1"/>
    <col min="7702" max="7703" width="7.7109375" style="1" customWidth="1"/>
    <col min="7704" max="7707" width="7.5703125" style="1" customWidth="1"/>
    <col min="7708" max="7711" width="7.7109375" style="1" customWidth="1"/>
    <col min="7712" max="7719" width="7.140625" style="1" customWidth="1"/>
    <col min="7720" max="7720" width="6" style="1" customWidth="1"/>
    <col min="7721" max="7936" width="8" style="1"/>
    <col min="7937" max="7937" width="5" style="1" customWidth="1"/>
    <col min="7938" max="7938" width="20.140625" style="1" customWidth="1"/>
    <col min="7939" max="7939" width="3.85546875" style="1" customWidth="1"/>
    <col min="7940" max="7953" width="7.140625" style="1" customWidth="1"/>
    <col min="7954" max="7957" width="7.5703125" style="1" customWidth="1"/>
    <col min="7958" max="7959" width="7.7109375" style="1" customWidth="1"/>
    <col min="7960" max="7963" width="7.5703125" style="1" customWidth="1"/>
    <col min="7964" max="7967" width="7.7109375" style="1" customWidth="1"/>
    <col min="7968" max="7975" width="7.140625" style="1" customWidth="1"/>
    <col min="7976" max="7976" width="6" style="1" customWidth="1"/>
    <col min="7977" max="8192" width="8" style="1"/>
    <col min="8193" max="8193" width="5" style="1" customWidth="1"/>
    <col min="8194" max="8194" width="20.140625" style="1" customWidth="1"/>
    <col min="8195" max="8195" width="3.85546875" style="1" customWidth="1"/>
    <col min="8196" max="8209" width="7.140625" style="1" customWidth="1"/>
    <col min="8210" max="8213" width="7.5703125" style="1" customWidth="1"/>
    <col min="8214" max="8215" width="7.7109375" style="1" customWidth="1"/>
    <col min="8216" max="8219" width="7.5703125" style="1" customWidth="1"/>
    <col min="8220" max="8223" width="7.7109375" style="1" customWidth="1"/>
    <col min="8224" max="8231" width="7.140625" style="1" customWidth="1"/>
    <col min="8232" max="8232" width="6" style="1" customWidth="1"/>
    <col min="8233" max="8448" width="8" style="1"/>
    <col min="8449" max="8449" width="5" style="1" customWidth="1"/>
    <col min="8450" max="8450" width="20.140625" style="1" customWidth="1"/>
    <col min="8451" max="8451" width="3.85546875" style="1" customWidth="1"/>
    <col min="8452" max="8465" width="7.140625" style="1" customWidth="1"/>
    <col min="8466" max="8469" width="7.5703125" style="1" customWidth="1"/>
    <col min="8470" max="8471" width="7.7109375" style="1" customWidth="1"/>
    <col min="8472" max="8475" width="7.5703125" style="1" customWidth="1"/>
    <col min="8476" max="8479" width="7.7109375" style="1" customWidth="1"/>
    <col min="8480" max="8487" width="7.140625" style="1" customWidth="1"/>
    <col min="8488" max="8488" width="6" style="1" customWidth="1"/>
    <col min="8489" max="8704" width="8" style="1"/>
    <col min="8705" max="8705" width="5" style="1" customWidth="1"/>
    <col min="8706" max="8706" width="20.140625" style="1" customWidth="1"/>
    <col min="8707" max="8707" width="3.85546875" style="1" customWidth="1"/>
    <col min="8708" max="8721" width="7.140625" style="1" customWidth="1"/>
    <col min="8722" max="8725" width="7.5703125" style="1" customWidth="1"/>
    <col min="8726" max="8727" width="7.7109375" style="1" customWidth="1"/>
    <col min="8728" max="8731" width="7.5703125" style="1" customWidth="1"/>
    <col min="8732" max="8735" width="7.7109375" style="1" customWidth="1"/>
    <col min="8736" max="8743" width="7.140625" style="1" customWidth="1"/>
    <col min="8744" max="8744" width="6" style="1" customWidth="1"/>
    <col min="8745" max="8960" width="8" style="1"/>
    <col min="8961" max="8961" width="5" style="1" customWidth="1"/>
    <col min="8962" max="8962" width="20.140625" style="1" customWidth="1"/>
    <col min="8963" max="8963" width="3.85546875" style="1" customWidth="1"/>
    <col min="8964" max="8977" width="7.140625" style="1" customWidth="1"/>
    <col min="8978" max="8981" width="7.5703125" style="1" customWidth="1"/>
    <col min="8982" max="8983" width="7.7109375" style="1" customWidth="1"/>
    <col min="8984" max="8987" width="7.5703125" style="1" customWidth="1"/>
    <col min="8988" max="8991" width="7.7109375" style="1" customWidth="1"/>
    <col min="8992" max="8999" width="7.140625" style="1" customWidth="1"/>
    <col min="9000" max="9000" width="6" style="1" customWidth="1"/>
    <col min="9001" max="9216" width="8" style="1"/>
    <col min="9217" max="9217" width="5" style="1" customWidth="1"/>
    <col min="9218" max="9218" width="20.140625" style="1" customWidth="1"/>
    <col min="9219" max="9219" width="3.85546875" style="1" customWidth="1"/>
    <col min="9220" max="9233" width="7.140625" style="1" customWidth="1"/>
    <col min="9234" max="9237" width="7.5703125" style="1" customWidth="1"/>
    <col min="9238" max="9239" width="7.7109375" style="1" customWidth="1"/>
    <col min="9240" max="9243" width="7.5703125" style="1" customWidth="1"/>
    <col min="9244" max="9247" width="7.7109375" style="1" customWidth="1"/>
    <col min="9248" max="9255" width="7.140625" style="1" customWidth="1"/>
    <col min="9256" max="9256" width="6" style="1" customWidth="1"/>
    <col min="9257" max="9472" width="8" style="1"/>
    <col min="9473" max="9473" width="5" style="1" customWidth="1"/>
    <col min="9474" max="9474" width="20.140625" style="1" customWidth="1"/>
    <col min="9475" max="9475" width="3.85546875" style="1" customWidth="1"/>
    <col min="9476" max="9489" width="7.140625" style="1" customWidth="1"/>
    <col min="9490" max="9493" width="7.5703125" style="1" customWidth="1"/>
    <col min="9494" max="9495" width="7.7109375" style="1" customWidth="1"/>
    <col min="9496" max="9499" width="7.5703125" style="1" customWidth="1"/>
    <col min="9500" max="9503" width="7.7109375" style="1" customWidth="1"/>
    <col min="9504" max="9511" width="7.140625" style="1" customWidth="1"/>
    <col min="9512" max="9512" width="6" style="1" customWidth="1"/>
    <col min="9513" max="9728" width="8" style="1"/>
    <col min="9729" max="9729" width="5" style="1" customWidth="1"/>
    <col min="9730" max="9730" width="20.140625" style="1" customWidth="1"/>
    <col min="9731" max="9731" width="3.85546875" style="1" customWidth="1"/>
    <col min="9732" max="9745" width="7.140625" style="1" customWidth="1"/>
    <col min="9746" max="9749" width="7.5703125" style="1" customWidth="1"/>
    <col min="9750" max="9751" width="7.7109375" style="1" customWidth="1"/>
    <col min="9752" max="9755" width="7.5703125" style="1" customWidth="1"/>
    <col min="9756" max="9759" width="7.7109375" style="1" customWidth="1"/>
    <col min="9760" max="9767" width="7.140625" style="1" customWidth="1"/>
    <col min="9768" max="9768" width="6" style="1" customWidth="1"/>
    <col min="9769" max="9984" width="8" style="1"/>
    <col min="9985" max="9985" width="5" style="1" customWidth="1"/>
    <col min="9986" max="9986" width="20.140625" style="1" customWidth="1"/>
    <col min="9987" max="9987" width="3.85546875" style="1" customWidth="1"/>
    <col min="9988" max="10001" width="7.140625" style="1" customWidth="1"/>
    <col min="10002" max="10005" width="7.5703125" style="1" customWidth="1"/>
    <col min="10006" max="10007" width="7.7109375" style="1" customWidth="1"/>
    <col min="10008" max="10011" width="7.5703125" style="1" customWidth="1"/>
    <col min="10012" max="10015" width="7.7109375" style="1" customWidth="1"/>
    <col min="10016" max="10023" width="7.140625" style="1" customWidth="1"/>
    <col min="10024" max="10024" width="6" style="1" customWidth="1"/>
    <col min="10025" max="10240" width="8" style="1"/>
    <col min="10241" max="10241" width="5" style="1" customWidth="1"/>
    <col min="10242" max="10242" width="20.140625" style="1" customWidth="1"/>
    <col min="10243" max="10243" width="3.85546875" style="1" customWidth="1"/>
    <col min="10244" max="10257" width="7.140625" style="1" customWidth="1"/>
    <col min="10258" max="10261" width="7.5703125" style="1" customWidth="1"/>
    <col min="10262" max="10263" width="7.7109375" style="1" customWidth="1"/>
    <col min="10264" max="10267" width="7.5703125" style="1" customWidth="1"/>
    <col min="10268" max="10271" width="7.7109375" style="1" customWidth="1"/>
    <col min="10272" max="10279" width="7.140625" style="1" customWidth="1"/>
    <col min="10280" max="10280" width="6" style="1" customWidth="1"/>
    <col min="10281" max="10496" width="8" style="1"/>
    <col min="10497" max="10497" width="5" style="1" customWidth="1"/>
    <col min="10498" max="10498" width="20.140625" style="1" customWidth="1"/>
    <col min="10499" max="10499" width="3.85546875" style="1" customWidth="1"/>
    <col min="10500" max="10513" width="7.140625" style="1" customWidth="1"/>
    <col min="10514" max="10517" width="7.5703125" style="1" customWidth="1"/>
    <col min="10518" max="10519" width="7.7109375" style="1" customWidth="1"/>
    <col min="10520" max="10523" width="7.5703125" style="1" customWidth="1"/>
    <col min="10524" max="10527" width="7.7109375" style="1" customWidth="1"/>
    <col min="10528" max="10535" width="7.140625" style="1" customWidth="1"/>
    <col min="10536" max="10536" width="6" style="1" customWidth="1"/>
    <col min="10537" max="10752" width="8" style="1"/>
    <col min="10753" max="10753" width="5" style="1" customWidth="1"/>
    <col min="10754" max="10754" width="20.140625" style="1" customWidth="1"/>
    <col min="10755" max="10755" width="3.85546875" style="1" customWidth="1"/>
    <col min="10756" max="10769" width="7.140625" style="1" customWidth="1"/>
    <col min="10770" max="10773" width="7.5703125" style="1" customWidth="1"/>
    <col min="10774" max="10775" width="7.7109375" style="1" customWidth="1"/>
    <col min="10776" max="10779" width="7.5703125" style="1" customWidth="1"/>
    <col min="10780" max="10783" width="7.7109375" style="1" customWidth="1"/>
    <col min="10784" max="10791" width="7.140625" style="1" customWidth="1"/>
    <col min="10792" max="10792" width="6" style="1" customWidth="1"/>
    <col min="10793" max="11008" width="8" style="1"/>
    <col min="11009" max="11009" width="5" style="1" customWidth="1"/>
    <col min="11010" max="11010" width="20.140625" style="1" customWidth="1"/>
    <col min="11011" max="11011" width="3.85546875" style="1" customWidth="1"/>
    <col min="11012" max="11025" width="7.140625" style="1" customWidth="1"/>
    <col min="11026" max="11029" width="7.5703125" style="1" customWidth="1"/>
    <col min="11030" max="11031" width="7.7109375" style="1" customWidth="1"/>
    <col min="11032" max="11035" width="7.5703125" style="1" customWidth="1"/>
    <col min="11036" max="11039" width="7.7109375" style="1" customWidth="1"/>
    <col min="11040" max="11047" width="7.140625" style="1" customWidth="1"/>
    <col min="11048" max="11048" width="6" style="1" customWidth="1"/>
    <col min="11049" max="11264" width="8" style="1"/>
    <col min="11265" max="11265" width="5" style="1" customWidth="1"/>
    <col min="11266" max="11266" width="20.140625" style="1" customWidth="1"/>
    <col min="11267" max="11267" width="3.85546875" style="1" customWidth="1"/>
    <col min="11268" max="11281" width="7.140625" style="1" customWidth="1"/>
    <col min="11282" max="11285" width="7.5703125" style="1" customWidth="1"/>
    <col min="11286" max="11287" width="7.7109375" style="1" customWidth="1"/>
    <col min="11288" max="11291" width="7.5703125" style="1" customWidth="1"/>
    <col min="11292" max="11295" width="7.7109375" style="1" customWidth="1"/>
    <col min="11296" max="11303" width="7.140625" style="1" customWidth="1"/>
    <col min="11304" max="11304" width="6" style="1" customWidth="1"/>
    <col min="11305" max="11520" width="8" style="1"/>
    <col min="11521" max="11521" width="5" style="1" customWidth="1"/>
    <col min="11522" max="11522" width="20.140625" style="1" customWidth="1"/>
    <col min="11523" max="11523" width="3.85546875" style="1" customWidth="1"/>
    <col min="11524" max="11537" width="7.140625" style="1" customWidth="1"/>
    <col min="11538" max="11541" width="7.5703125" style="1" customWidth="1"/>
    <col min="11542" max="11543" width="7.7109375" style="1" customWidth="1"/>
    <col min="11544" max="11547" width="7.5703125" style="1" customWidth="1"/>
    <col min="11548" max="11551" width="7.7109375" style="1" customWidth="1"/>
    <col min="11552" max="11559" width="7.140625" style="1" customWidth="1"/>
    <col min="11560" max="11560" width="6" style="1" customWidth="1"/>
    <col min="11561" max="11776" width="8" style="1"/>
    <col min="11777" max="11777" width="5" style="1" customWidth="1"/>
    <col min="11778" max="11778" width="20.140625" style="1" customWidth="1"/>
    <col min="11779" max="11779" width="3.85546875" style="1" customWidth="1"/>
    <col min="11780" max="11793" width="7.140625" style="1" customWidth="1"/>
    <col min="11794" max="11797" width="7.5703125" style="1" customWidth="1"/>
    <col min="11798" max="11799" width="7.7109375" style="1" customWidth="1"/>
    <col min="11800" max="11803" width="7.5703125" style="1" customWidth="1"/>
    <col min="11804" max="11807" width="7.7109375" style="1" customWidth="1"/>
    <col min="11808" max="11815" width="7.140625" style="1" customWidth="1"/>
    <col min="11816" max="11816" width="6" style="1" customWidth="1"/>
    <col min="11817" max="12032" width="8" style="1"/>
    <col min="12033" max="12033" width="5" style="1" customWidth="1"/>
    <col min="12034" max="12034" width="20.140625" style="1" customWidth="1"/>
    <col min="12035" max="12035" width="3.85546875" style="1" customWidth="1"/>
    <col min="12036" max="12049" width="7.140625" style="1" customWidth="1"/>
    <col min="12050" max="12053" width="7.5703125" style="1" customWidth="1"/>
    <col min="12054" max="12055" width="7.7109375" style="1" customWidth="1"/>
    <col min="12056" max="12059" width="7.5703125" style="1" customWidth="1"/>
    <col min="12060" max="12063" width="7.7109375" style="1" customWidth="1"/>
    <col min="12064" max="12071" width="7.140625" style="1" customWidth="1"/>
    <col min="12072" max="12072" width="6" style="1" customWidth="1"/>
    <col min="12073" max="12288" width="8" style="1"/>
    <col min="12289" max="12289" width="5" style="1" customWidth="1"/>
    <col min="12290" max="12290" width="20.140625" style="1" customWidth="1"/>
    <col min="12291" max="12291" width="3.85546875" style="1" customWidth="1"/>
    <col min="12292" max="12305" width="7.140625" style="1" customWidth="1"/>
    <col min="12306" max="12309" width="7.5703125" style="1" customWidth="1"/>
    <col min="12310" max="12311" width="7.7109375" style="1" customWidth="1"/>
    <col min="12312" max="12315" width="7.5703125" style="1" customWidth="1"/>
    <col min="12316" max="12319" width="7.7109375" style="1" customWidth="1"/>
    <col min="12320" max="12327" width="7.140625" style="1" customWidth="1"/>
    <col min="12328" max="12328" width="6" style="1" customWidth="1"/>
    <col min="12329" max="12544" width="8" style="1"/>
    <col min="12545" max="12545" width="5" style="1" customWidth="1"/>
    <col min="12546" max="12546" width="20.140625" style="1" customWidth="1"/>
    <col min="12547" max="12547" width="3.85546875" style="1" customWidth="1"/>
    <col min="12548" max="12561" width="7.140625" style="1" customWidth="1"/>
    <col min="12562" max="12565" width="7.5703125" style="1" customWidth="1"/>
    <col min="12566" max="12567" width="7.7109375" style="1" customWidth="1"/>
    <col min="12568" max="12571" width="7.5703125" style="1" customWidth="1"/>
    <col min="12572" max="12575" width="7.7109375" style="1" customWidth="1"/>
    <col min="12576" max="12583" width="7.140625" style="1" customWidth="1"/>
    <col min="12584" max="12584" width="6" style="1" customWidth="1"/>
    <col min="12585" max="12800" width="8" style="1"/>
    <col min="12801" max="12801" width="5" style="1" customWidth="1"/>
    <col min="12802" max="12802" width="20.140625" style="1" customWidth="1"/>
    <col min="12803" max="12803" width="3.85546875" style="1" customWidth="1"/>
    <col min="12804" max="12817" width="7.140625" style="1" customWidth="1"/>
    <col min="12818" max="12821" width="7.5703125" style="1" customWidth="1"/>
    <col min="12822" max="12823" width="7.7109375" style="1" customWidth="1"/>
    <col min="12824" max="12827" width="7.5703125" style="1" customWidth="1"/>
    <col min="12828" max="12831" width="7.7109375" style="1" customWidth="1"/>
    <col min="12832" max="12839" width="7.140625" style="1" customWidth="1"/>
    <col min="12840" max="12840" width="6" style="1" customWidth="1"/>
    <col min="12841" max="13056" width="8" style="1"/>
    <col min="13057" max="13057" width="5" style="1" customWidth="1"/>
    <col min="13058" max="13058" width="20.140625" style="1" customWidth="1"/>
    <col min="13059" max="13059" width="3.85546875" style="1" customWidth="1"/>
    <col min="13060" max="13073" width="7.140625" style="1" customWidth="1"/>
    <col min="13074" max="13077" width="7.5703125" style="1" customWidth="1"/>
    <col min="13078" max="13079" width="7.7109375" style="1" customWidth="1"/>
    <col min="13080" max="13083" width="7.5703125" style="1" customWidth="1"/>
    <col min="13084" max="13087" width="7.7109375" style="1" customWidth="1"/>
    <col min="13088" max="13095" width="7.140625" style="1" customWidth="1"/>
    <col min="13096" max="13096" width="6" style="1" customWidth="1"/>
    <col min="13097" max="13312" width="8" style="1"/>
    <col min="13313" max="13313" width="5" style="1" customWidth="1"/>
    <col min="13314" max="13314" width="20.140625" style="1" customWidth="1"/>
    <col min="13315" max="13315" width="3.85546875" style="1" customWidth="1"/>
    <col min="13316" max="13329" width="7.140625" style="1" customWidth="1"/>
    <col min="13330" max="13333" width="7.5703125" style="1" customWidth="1"/>
    <col min="13334" max="13335" width="7.7109375" style="1" customWidth="1"/>
    <col min="13336" max="13339" width="7.5703125" style="1" customWidth="1"/>
    <col min="13340" max="13343" width="7.7109375" style="1" customWidth="1"/>
    <col min="13344" max="13351" width="7.140625" style="1" customWidth="1"/>
    <col min="13352" max="13352" width="6" style="1" customWidth="1"/>
    <col min="13353" max="13568" width="8" style="1"/>
    <col min="13569" max="13569" width="5" style="1" customWidth="1"/>
    <col min="13570" max="13570" width="20.140625" style="1" customWidth="1"/>
    <col min="13571" max="13571" width="3.85546875" style="1" customWidth="1"/>
    <col min="13572" max="13585" width="7.140625" style="1" customWidth="1"/>
    <col min="13586" max="13589" width="7.5703125" style="1" customWidth="1"/>
    <col min="13590" max="13591" width="7.7109375" style="1" customWidth="1"/>
    <col min="13592" max="13595" width="7.5703125" style="1" customWidth="1"/>
    <col min="13596" max="13599" width="7.7109375" style="1" customWidth="1"/>
    <col min="13600" max="13607" width="7.140625" style="1" customWidth="1"/>
    <col min="13608" max="13608" width="6" style="1" customWidth="1"/>
    <col min="13609" max="13824" width="8" style="1"/>
    <col min="13825" max="13825" width="5" style="1" customWidth="1"/>
    <col min="13826" max="13826" width="20.140625" style="1" customWidth="1"/>
    <col min="13827" max="13827" width="3.85546875" style="1" customWidth="1"/>
    <col min="13828" max="13841" width="7.140625" style="1" customWidth="1"/>
    <col min="13842" max="13845" width="7.5703125" style="1" customWidth="1"/>
    <col min="13846" max="13847" width="7.7109375" style="1" customWidth="1"/>
    <col min="13848" max="13851" width="7.5703125" style="1" customWidth="1"/>
    <col min="13852" max="13855" width="7.7109375" style="1" customWidth="1"/>
    <col min="13856" max="13863" width="7.140625" style="1" customWidth="1"/>
    <col min="13864" max="13864" width="6" style="1" customWidth="1"/>
    <col min="13865" max="14080" width="8" style="1"/>
    <col min="14081" max="14081" width="5" style="1" customWidth="1"/>
    <col min="14082" max="14082" width="20.140625" style="1" customWidth="1"/>
    <col min="14083" max="14083" width="3.85546875" style="1" customWidth="1"/>
    <col min="14084" max="14097" width="7.140625" style="1" customWidth="1"/>
    <col min="14098" max="14101" width="7.5703125" style="1" customWidth="1"/>
    <col min="14102" max="14103" width="7.7109375" style="1" customWidth="1"/>
    <col min="14104" max="14107" width="7.5703125" style="1" customWidth="1"/>
    <col min="14108" max="14111" width="7.7109375" style="1" customWidth="1"/>
    <col min="14112" max="14119" width="7.140625" style="1" customWidth="1"/>
    <col min="14120" max="14120" width="6" style="1" customWidth="1"/>
    <col min="14121" max="14336" width="8" style="1"/>
    <col min="14337" max="14337" width="5" style="1" customWidth="1"/>
    <col min="14338" max="14338" width="20.140625" style="1" customWidth="1"/>
    <col min="14339" max="14339" width="3.85546875" style="1" customWidth="1"/>
    <col min="14340" max="14353" width="7.140625" style="1" customWidth="1"/>
    <col min="14354" max="14357" width="7.5703125" style="1" customWidth="1"/>
    <col min="14358" max="14359" width="7.7109375" style="1" customWidth="1"/>
    <col min="14360" max="14363" width="7.5703125" style="1" customWidth="1"/>
    <col min="14364" max="14367" width="7.7109375" style="1" customWidth="1"/>
    <col min="14368" max="14375" width="7.140625" style="1" customWidth="1"/>
    <col min="14376" max="14376" width="6" style="1" customWidth="1"/>
    <col min="14377" max="14592" width="8" style="1"/>
    <col min="14593" max="14593" width="5" style="1" customWidth="1"/>
    <col min="14594" max="14594" width="20.140625" style="1" customWidth="1"/>
    <col min="14595" max="14595" width="3.85546875" style="1" customWidth="1"/>
    <col min="14596" max="14609" width="7.140625" style="1" customWidth="1"/>
    <col min="14610" max="14613" width="7.5703125" style="1" customWidth="1"/>
    <col min="14614" max="14615" width="7.7109375" style="1" customWidth="1"/>
    <col min="14616" max="14619" width="7.5703125" style="1" customWidth="1"/>
    <col min="14620" max="14623" width="7.7109375" style="1" customWidth="1"/>
    <col min="14624" max="14631" width="7.140625" style="1" customWidth="1"/>
    <col min="14632" max="14632" width="6" style="1" customWidth="1"/>
    <col min="14633" max="14848" width="8" style="1"/>
    <col min="14849" max="14849" width="5" style="1" customWidth="1"/>
    <col min="14850" max="14850" width="20.140625" style="1" customWidth="1"/>
    <col min="14851" max="14851" width="3.85546875" style="1" customWidth="1"/>
    <col min="14852" max="14865" width="7.140625" style="1" customWidth="1"/>
    <col min="14866" max="14869" width="7.5703125" style="1" customWidth="1"/>
    <col min="14870" max="14871" width="7.7109375" style="1" customWidth="1"/>
    <col min="14872" max="14875" width="7.5703125" style="1" customWidth="1"/>
    <col min="14876" max="14879" width="7.7109375" style="1" customWidth="1"/>
    <col min="14880" max="14887" width="7.140625" style="1" customWidth="1"/>
    <col min="14888" max="14888" width="6" style="1" customWidth="1"/>
    <col min="14889" max="15104" width="8" style="1"/>
    <col min="15105" max="15105" width="5" style="1" customWidth="1"/>
    <col min="15106" max="15106" width="20.140625" style="1" customWidth="1"/>
    <col min="15107" max="15107" width="3.85546875" style="1" customWidth="1"/>
    <col min="15108" max="15121" width="7.140625" style="1" customWidth="1"/>
    <col min="15122" max="15125" width="7.5703125" style="1" customWidth="1"/>
    <col min="15126" max="15127" width="7.7109375" style="1" customWidth="1"/>
    <col min="15128" max="15131" width="7.5703125" style="1" customWidth="1"/>
    <col min="15132" max="15135" width="7.7109375" style="1" customWidth="1"/>
    <col min="15136" max="15143" width="7.140625" style="1" customWidth="1"/>
    <col min="15144" max="15144" width="6" style="1" customWidth="1"/>
    <col min="15145" max="15360" width="8" style="1"/>
    <col min="15361" max="15361" width="5" style="1" customWidth="1"/>
    <col min="15362" max="15362" width="20.140625" style="1" customWidth="1"/>
    <col min="15363" max="15363" width="3.85546875" style="1" customWidth="1"/>
    <col min="15364" max="15377" width="7.140625" style="1" customWidth="1"/>
    <col min="15378" max="15381" width="7.5703125" style="1" customWidth="1"/>
    <col min="15382" max="15383" width="7.7109375" style="1" customWidth="1"/>
    <col min="15384" max="15387" width="7.5703125" style="1" customWidth="1"/>
    <col min="15388" max="15391" width="7.7109375" style="1" customWidth="1"/>
    <col min="15392" max="15399" width="7.140625" style="1" customWidth="1"/>
    <col min="15400" max="15400" width="6" style="1" customWidth="1"/>
    <col min="15401" max="15616" width="8" style="1"/>
    <col min="15617" max="15617" width="5" style="1" customWidth="1"/>
    <col min="15618" max="15618" width="20.140625" style="1" customWidth="1"/>
    <col min="15619" max="15619" width="3.85546875" style="1" customWidth="1"/>
    <col min="15620" max="15633" width="7.140625" style="1" customWidth="1"/>
    <col min="15634" max="15637" width="7.5703125" style="1" customWidth="1"/>
    <col min="15638" max="15639" width="7.7109375" style="1" customWidth="1"/>
    <col min="15640" max="15643" width="7.5703125" style="1" customWidth="1"/>
    <col min="15644" max="15647" width="7.7109375" style="1" customWidth="1"/>
    <col min="15648" max="15655" width="7.140625" style="1" customWidth="1"/>
    <col min="15656" max="15656" width="6" style="1" customWidth="1"/>
    <col min="15657" max="15872" width="8" style="1"/>
    <col min="15873" max="15873" width="5" style="1" customWidth="1"/>
    <col min="15874" max="15874" width="20.140625" style="1" customWidth="1"/>
    <col min="15875" max="15875" width="3.85546875" style="1" customWidth="1"/>
    <col min="15876" max="15889" width="7.140625" style="1" customWidth="1"/>
    <col min="15890" max="15893" width="7.5703125" style="1" customWidth="1"/>
    <col min="15894" max="15895" width="7.7109375" style="1" customWidth="1"/>
    <col min="15896" max="15899" width="7.5703125" style="1" customWidth="1"/>
    <col min="15900" max="15903" width="7.7109375" style="1" customWidth="1"/>
    <col min="15904" max="15911" width="7.140625" style="1" customWidth="1"/>
    <col min="15912" max="15912" width="6" style="1" customWidth="1"/>
    <col min="15913" max="16128" width="8" style="1"/>
    <col min="16129" max="16129" width="5" style="1" customWidth="1"/>
    <col min="16130" max="16130" width="20.140625" style="1" customWidth="1"/>
    <col min="16131" max="16131" width="3.85546875" style="1" customWidth="1"/>
    <col min="16132" max="16145" width="7.140625" style="1" customWidth="1"/>
    <col min="16146" max="16149" width="7.5703125" style="1" customWidth="1"/>
    <col min="16150" max="16151" width="7.7109375" style="1" customWidth="1"/>
    <col min="16152" max="16155" width="7.5703125" style="1" customWidth="1"/>
    <col min="16156" max="16159" width="7.7109375" style="1" customWidth="1"/>
    <col min="16160" max="16167" width="7.140625" style="1" customWidth="1"/>
    <col min="16168" max="16168" width="6" style="1" customWidth="1"/>
    <col min="16169" max="16384" width="8" style="1"/>
  </cols>
  <sheetData>
    <row r="6" spans="1:40" ht="15.75" x14ac:dyDescent="0.25">
      <c r="A6" s="23" t="s">
        <v>137</v>
      </c>
    </row>
    <row r="7" spans="1:40" ht="15.75" x14ac:dyDescent="0.25">
      <c r="A7" s="170"/>
    </row>
    <row r="8" spans="1:40" x14ac:dyDescent="0.2">
      <c r="A8" s="171" t="s">
        <v>138</v>
      </c>
    </row>
    <row r="9" spans="1:40" x14ac:dyDescent="0.2">
      <c r="A9" s="1" t="s">
        <v>68</v>
      </c>
    </row>
    <row r="10" spans="1:40" x14ac:dyDescent="0.2">
      <c r="AL10" s="44"/>
      <c r="AM10" s="44"/>
      <c r="AN10" s="44"/>
    </row>
    <row r="11" spans="1:40" ht="12.95" customHeight="1" x14ac:dyDescent="0.2">
      <c r="A11" s="45" t="s">
        <v>15</v>
      </c>
      <c r="B11" s="2"/>
      <c r="C11" s="3" t="s">
        <v>0</v>
      </c>
      <c r="D11" s="172">
        <v>1230</v>
      </c>
      <c r="E11" s="173"/>
      <c r="F11" s="174">
        <v>1460</v>
      </c>
      <c r="G11" s="174"/>
      <c r="H11" s="175">
        <v>1900</v>
      </c>
      <c r="I11" s="176"/>
      <c r="J11" s="175">
        <v>1920</v>
      </c>
      <c r="K11" s="176"/>
      <c r="L11" s="177">
        <v>2051</v>
      </c>
      <c r="M11" s="173"/>
      <c r="N11" s="46">
        <v>2052</v>
      </c>
      <c r="O11" s="4"/>
      <c r="P11" s="158">
        <v>2061</v>
      </c>
      <c r="Q11" s="159"/>
      <c r="R11" s="158">
        <v>2062</v>
      </c>
      <c r="S11" s="159"/>
      <c r="T11" s="161">
        <v>2240</v>
      </c>
      <c r="U11" s="159"/>
      <c r="V11" s="158" t="s">
        <v>63</v>
      </c>
      <c r="W11" s="159"/>
      <c r="X11" s="158" t="s">
        <v>64</v>
      </c>
      <c r="Y11" s="159"/>
      <c r="Z11" s="158">
        <v>2740</v>
      </c>
      <c r="AA11" s="159"/>
      <c r="AB11" s="158" t="s">
        <v>65</v>
      </c>
      <c r="AC11" s="159"/>
      <c r="AD11" s="160">
        <v>4300</v>
      </c>
      <c r="AE11" s="159"/>
      <c r="AF11" s="158">
        <v>6010</v>
      </c>
      <c r="AG11" s="159"/>
      <c r="AH11" s="158">
        <v>7090</v>
      </c>
      <c r="AI11" s="159"/>
      <c r="AJ11" s="158" t="s">
        <v>66</v>
      </c>
      <c r="AK11" s="159"/>
      <c r="AL11" s="158">
        <v>8960</v>
      </c>
      <c r="AM11" s="159"/>
      <c r="AN11" s="3"/>
    </row>
    <row r="12" spans="1:40" ht="12.95" customHeight="1" x14ac:dyDescent="0.2">
      <c r="A12" s="6" t="s">
        <v>1</v>
      </c>
      <c r="B12" s="7" t="s">
        <v>2</v>
      </c>
      <c r="C12" s="8" t="s">
        <v>3</v>
      </c>
      <c r="D12" s="9" t="s">
        <v>16</v>
      </c>
      <c r="E12" s="10"/>
      <c r="F12" s="9" t="s">
        <v>17</v>
      </c>
      <c r="G12" s="10"/>
      <c r="H12" s="156" t="s">
        <v>18</v>
      </c>
      <c r="I12" s="157"/>
      <c r="J12" s="156" t="s">
        <v>19</v>
      </c>
      <c r="K12" s="157"/>
      <c r="L12" s="48" t="s">
        <v>20</v>
      </c>
      <c r="M12" s="10"/>
      <c r="N12" s="9" t="s">
        <v>21</v>
      </c>
      <c r="O12" s="49"/>
      <c r="P12" s="156" t="s">
        <v>22</v>
      </c>
      <c r="Q12" s="157"/>
      <c r="R12" s="156" t="s">
        <v>23</v>
      </c>
      <c r="S12" s="157"/>
      <c r="T12" s="156" t="s">
        <v>24</v>
      </c>
      <c r="U12" s="157"/>
      <c r="V12" s="156" t="s">
        <v>25</v>
      </c>
      <c r="W12" s="157"/>
      <c r="X12" s="156" t="s">
        <v>25</v>
      </c>
      <c r="Y12" s="157"/>
      <c r="Z12" s="156" t="s">
        <v>26</v>
      </c>
      <c r="AA12" s="157"/>
      <c r="AB12" s="156" t="s">
        <v>27</v>
      </c>
      <c r="AC12" s="157"/>
      <c r="AD12" s="155" t="s">
        <v>28</v>
      </c>
      <c r="AE12" s="157"/>
      <c r="AF12" s="156" t="s">
        <v>47</v>
      </c>
      <c r="AG12" s="157"/>
      <c r="AH12" s="156" t="s">
        <v>29</v>
      </c>
      <c r="AI12" s="157"/>
      <c r="AJ12" s="156" t="s">
        <v>30</v>
      </c>
      <c r="AK12" s="157"/>
      <c r="AL12" s="156" t="s">
        <v>31</v>
      </c>
      <c r="AM12" s="157"/>
      <c r="AN12" s="8" t="s">
        <v>32</v>
      </c>
    </row>
    <row r="13" spans="1:40" ht="12.95" customHeight="1" x14ac:dyDescent="0.2">
      <c r="A13" s="11" t="s">
        <v>33</v>
      </c>
      <c r="B13" s="12" t="s">
        <v>34</v>
      </c>
      <c r="C13" s="13"/>
      <c r="D13" s="14">
        <v>212000</v>
      </c>
      <c r="E13" s="14"/>
      <c r="F13" s="14">
        <v>438000</v>
      </c>
      <c r="G13" s="14"/>
      <c r="H13" s="14">
        <v>4300</v>
      </c>
      <c r="I13" s="14"/>
      <c r="J13" s="14">
        <v>236700</v>
      </c>
      <c r="K13" s="14"/>
      <c r="L13" s="14"/>
      <c r="M13" s="14">
        <v>371000</v>
      </c>
      <c r="N13" s="50"/>
      <c r="O13" s="50">
        <v>267800</v>
      </c>
      <c r="P13" s="50">
        <v>284500</v>
      </c>
      <c r="Q13" s="14"/>
      <c r="R13" s="50">
        <v>258000</v>
      </c>
      <c r="S13" s="50"/>
      <c r="T13" s="50"/>
      <c r="U13" s="50">
        <v>129000</v>
      </c>
      <c r="V13" s="50"/>
      <c r="W13" s="50">
        <v>98800</v>
      </c>
      <c r="X13" s="50">
        <v>64400</v>
      </c>
      <c r="Y13" s="50"/>
      <c r="Z13" s="50"/>
      <c r="AA13" s="50"/>
      <c r="AB13" s="50"/>
      <c r="AC13" s="50">
        <v>4834600</v>
      </c>
      <c r="AD13" s="50">
        <v>3734600</v>
      </c>
      <c r="AE13" s="50"/>
      <c r="AF13" s="50"/>
      <c r="AG13" s="14"/>
      <c r="AH13" s="50">
        <v>63900</v>
      </c>
      <c r="AI13" s="14"/>
      <c r="AJ13" s="50">
        <v>404800</v>
      </c>
      <c r="AK13" s="51"/>
      <c r="AM13" s="14"/>
      <c r="AN13" s="52">
        <f>D13+F13+H13+J13+L13+N13+P13+R13+T13+V13+X13+Z13+AB13+AD13+AF13+AH13+AJ13+AL13-E13-G13-I13-K13-M13-O13-Q13-S13-U13-W13-Y13-AA13-AC13-AE13-AG13-AI13-AK13-AM13</f>
        <v>0</v>
      </c>
    </row>
    <row r="14" spans="1:40" ht="12.95" customHeight="1" x14ac:dyDescent="0.2">
      <c r="A14" s="16" t="s">
        <v>35</v>
      </c>
      <c r="B14" s="15" t="s">
        <v>36</v>
      </c>
      <c r="C14" s="13">
        <v>956</v>
      </c>
      <c r="D14" s="18"/>
      <c r="E14" s="18"/>
      <c r="F14" s="18"/>
      <c r="G14" s="18"/>
      <c r="H14" s="18"/>
      <c r="I14" s="18"/>
      <c r="J14" s="18"/>
      <c r="K14" s="18">
        <v>7750</v>
      </c>
      <c r="L14" s="18"/>
      <c r="M14" s="18"/>
      <c r="N14" s="50"/>
      <c r="O14" s="50"/>
      <c r="P14" s="50"/>
      <c r="Q14" s="14"/>
      <c r="R14" s="50"/>
      <c r="S14" s="50"/>
      <c r="T14" s="50"/>
      <c r="U14" s="50"/>
      <c r="V14" s="50"/>
      <c r="W14" s="50"/>
      <c r="X14" s="50">
        <v>1550</v>
      </c>
      <c r="Y14" s="50"/>
      <c r="Z14" s="50"/>
      <c r="AA14" s="50"/>
      <c r="AB14" s="50"/>
      <c r="AC14" s="50"/>
      <c r="AD14" s="50"/>
      <c r="AE14" s="50"/>
      <c r="AF14" s="50"/>
      <c r="AG14" s="14"/>
      <c r="AH14" s="50"/>
      <c r="AI14" s="14"/>
      <c r="AJ14" s="50">
        <v>6200</v>
      </c>
      <c r="AK14" s="14"/>
      <c r="AM14" s="14"/>
      <c r="AN14" s="52">
        <f t="shared" ref="AN14:AN29" si="0">D14+F14+H14+J14+L14+N14+P14+R14+T14+V14+X14+Z14+AB14+AD14+AF14+AH14+AJ14+AL14-E14-G14-I14-K14-M14-O14-Q14-S14-U14-W14-Y14-AA14-AC14-AE14-AG14-AI14-AK14-AM14</f>
        <v>0</v>
      </c>
    </row>
    <row r="15" spans="1:40" ht="12.95" customHeight="1" x14ac:dyDescent="0.2">
      <c r="A15" s="16" t="s">
        <v>37</v>
      </c>
      <c r="B15" s="15" t="s">
        <v>38</v>
      </c>
      <c r="C15" s="13">
        <v>957</v>
      </c>
      <c r="D15" s="17"/>
      <c r="E15" s="17"/>
      <c r="F15" s="17"/>
      <c r="G15" s="17"/>
      <c r="H15" s="17"/>
      <c r="I15" s="17"/>
      <c r="J15" s="17"/>
      <c r="K15" s="17">
        <v>17000</v>
      </c>
      <c r="L15" s="17"/>
      <c r="M15" s="17"/>
      <c r="N15" s="53"/>
      <c r="O15" s="53"/>
      <c r="P15" s="53"/>
      <c r="Q15" s="17"/>
      <c r="R15" s="53"/>
      <c r="S15" s="53"/>
      <c r="T15" s="53"/>
      <c r="U15" s="53"/>
      <c r="V15" s="53"/>
      <c r="W15" s="53"/>
      <c r="X15" s="53"/>
      <c r="Y15" s="53"/>
      <c r="Z15" s="53"/>
      <c r="AA15" s="53"/>
      <c r="AB15" s="53"/>
      <c r="AC15" s="53"/>
      <c r="AD15" s="53"/>
      <c r="AE15" s="53"/>
      <c r="AF15" s="53"/>
      <c r="AG15" s="17"/>
      <c r="AH15" s="53"/>
      <c r="AI15" s="17"/>
      <c r="AJ15" s="53">
        <v>17000</v>
      </c>
      <c r="AK15" s="17"/>
      <c r="AL15" s="54"/>
      <c r="AM15" s="17"/>
      <c r="AN15" s="52">
        <f t="shared" si="0"/>
        <v>0</v>
      </c>
    </row>
    <row r="16" spans="1:40" ht="12.95" customHeight="1" x14ac:dyDescent="0.2">
      <c r="A16" s="16" t="s">
        <v>39</v>
      </c>
      <c r="B16" s="15" t="s">
        <v>40</v>
      </c>
      <c r="C16" s="13">
        <v>958</v>
      </c>
      <c r="D16" s="18"/>
      <c r="E16" s="18"/>
      <c r="F16" s="18"/>
      <c r="G16" s="18"/>
      <c r="H16" s="18"/>
      <c r="I16" s="18"/>
      <c r="J16" s="18"/>
      <c r="K16" s="18">
        <v>375</v>
      </c>
      <c r="L16" s="18"/>
      <c r="M16" s="18"/>
      <c r="N16" s="50"/>
      <c r="O16" s="50"/>
      <c r="P16" s="50"/>
      <c r="Q16" s="14"/>
      <c r="R16" s="50"/>
      <c r="S16" s="50"/>
      <c r="T16" s="50"/>
      <c r="U16" s="50"/>
      <c r="V16" s="50"/>
      <c r="W16" s="50"/>
      <c r="X16" s="50">
        <v>75</v>
      </c>
      <c r="Y16" s="50"/>
      <c r="Z16" s="50"/>
      <c r="AA16" s="50"/>
      <c r="AB16" s="50"/>
      <c r="AC16" s="50"/>
      <c r="AD16" s="50"/>
      <c r="AE16" s="50"/>
      <c r="AF16" s="50"/>
      <c r="AG16" s="14"/>
      <c r="AH16" s="50"/>
      <c r="AI16" s="14"/>
      <c r="AJ16" s="50">
        <v>300</v>
      </c>
      <c r="AK16" s="14"/>
      <c r="AM16" s="14"/>
      <c r="AN16" s="52">
        <f t="shared" si="0"/>
        <v>0</v>
      </c>
    </row>
    <row r="17" spans="1:40" ht="12.95" customHeight="1" x14ac:dyDescent="0.2">
      <c r="A17" s="16" t="s">
        <v>41</v>
      </c>
      <c r="B17" s="12" t="s">
        <v>42</v>
      </c>
      <c r="C17" s="13">
        <v>959</v>
      </c>
      <c r="D17" s="18"/>
      <c r="E17" s="18"/>
      <c r="F17" s="18"/>
      <c r="G17" s="18"/>
      <c r="H17" s="18"/>
      <c r="I17" s="18"/>
      <c r="J17" s="18"/>
      <c r="K17" s="18">
        <v>8250</v>
      </c>
      <c r="L17" s="18"/>
      <c r="M17" s="18"/>
      <c r="N17" s="50"/>
      <c r="O17" s="50"/>
      <c r="P17" s="50"/>
      <c r="Q17" s="14"/>
      <c r="R17" s="50"/>
      <c r="S17" s="50"/>
      <c r="T17" s="50"/>
      <c r="U17" s="50"/>
      <c r="V17" s="50"/>
      <c r="W17" s="50"/>
      <c r="X17" s="50">
        <v>1650</v>
      </c>
      <c r="Y17" s="50"/>
      <c r="Z17" s="50"/>
      <c r="AA17" s="50"/>
      <c r="AB17" s="50"/>
      <c r="AC17" s="50"/>
      <c r="AD17" s="50"/>
      <c r="AE17" s="50"/>
      <c r="AF17" s="50"/>
      <c r="AG17" s="14"/>
      <c r="AH17" s="50">
        <v>6600</v>
      </c>
      <c r="AI17" s="14"/>
      <c r="AJ17" s="50"/>
      <c r="AK17" s="14"/>
      <c r="AL17" s="55"/>
      <c r="AM17" s="14"/>
      <c r="AN17" s="52">
        <f t="shared" si="0"/>
        <v>0</v>
      </c>
    </row>
    <row r="18" spans="1:40" ht="12.95" customHeight="1" x14ac:dyDescent="0.2">
      <c r="A18" s="16" t="s">
        <v>7</v>
      </c>
      <c r="B18" s="15" t="s">
        <v>43</v>
      </c>
      <c r="C18" s="13">
        <v>960</v>
      </c>
      <c r="D18" s="17"/>
      <c r="E18" s="17"/>
      <c r="F18" s="17"/>
      <c r="G18" s="17"/>
      <c r="H18" s="17">
        <v>34000</v>
      </c>
      <c r="I18" s="17"/>
      <c r="J18" s="17">
        <v>77600</v>
      </c>
      <c r="K18" s="17"/>
      <c r="L18" s="17"/>
      <c r="M18" s="17"/>
      <c r="N18" s="53"/>
      <c r="O18" s="53"/>
      <c r="P18" s="53"/>
      <c r="Q18" s="17"/>
      <c r="R18" s="53"/>
      <c r="S18" s="53"/>
      <c r="T18" s="53"/>
      <c r="U18" s="53"/>
      <c r="V18" s="53"/>
      <c r="W18" s="53">
        <f>111600/125*25</f>
        <v>22320</v>
      </c>
      <c r="X18" s="53"/>
      <c r="Y18" s="53"/>
      <c r="Z18" s="53"/>
      <c r="AA18" s="53"/>
      <c r="AB18" s="53"/>
      <c r="AC18" s="53">
        <f>111600-W18</f>
        <v>89280</v>
      </c>
      <c r="AD18" s="53"/>
      <c r="AE18" s="53"/>
      <c r="AF18" s="53"/>
      <c r="AG18" s="17"/>
      <c r="AH18" s="53"/>
      <c r="AI18" s="17"/>
      <c r="AJ18" s="53"/>
      <c r="AK18" s="53"/>
      <c r="AL18" s="53"/>
      <c r="AM18" s="17"/>
      <c r="AN18" s="52">
        <f t="shared" si="0"/>
        <v>0</v>
      </c>
    </row>
    <row r="19" spans="1:40" ht="12.95" customHeight="1" x14ac:dyDescent="0.2">
      <c r="A19" s="16" t="s">
        <v>7</v>
      </c>
      <c r="B19" s="15" t="s">
        <v>44</v>
      </c>
      <c r="C19" s="13">
        <v>961</v>
      </c>
      <c r="D19" s="18"/>
      <c r="E19" s="18"/>
      <c r="F19" s="18"/>
      <c r="G19" s="18"/>
      <c r="H19" s="18"/>
      <c r="I19" s="18">
        <v>30000</v>
      </c>
      <c r="J19" s="18">
        <v>30000</v>
      </c>
      <c r="K19" s="18"/>
      <c r="L19" s="18"/>
      <c r="M19" s="18"/>
      <c r="N19" s="56"/>
      <c r="O19" s="56"/>
      <c r="P19" s="56"/>
      <c r="Q19" s="18"/>
      <c r="R19" s="56"/>
      <c r="S19" s="56"/>
      <c r="T19" s="56"/>
      <c r="U19" s="56"/>
      <c r="V19" s="56"/>
      <c r="W19" s="56"/>
      <c r="X19" s="56"/>
      <c r="Y19" s="56"/>
      <c r="Z19" s="56"/>
      <c r="AA19" s="56"/>
      <c r="AB19" s="56"/>
      <c r="AC19" s="56"/>
      <c r="AD19" s="56"/>
      <c r="AE19" s="56"/>
      <c r="AF19" s="56"/>
      <c r="AG19" s="18"/>
      <c r="AH19" s="56"/>
      <c r="AI19" s="18"/>
      <c r="AJ19" s="56"/>
      <c r="AK19" s="56"/>
      <c r="AL19" s="56"/>
      <c r="AM19" s="18"/>
      <c r="AN19" s="52">
        <f t="shared" si="0"/>
        <v>0</v>
      </c>
    </row>
    <row r="20" spans="1:40" ht="12.95" customHeight="1" x14ac:dyDescent="0.2">
      <c r="A20" s="16" t="s">
        <v>7</v>
      </c>
      <c r="B20" s="12" t="s">
        <v>45</v>
      </c>
      <c r="C20" s="13">
        <v>962</v>
      </c>
      <c r="D20" s="18"/>
      <c r="E20" s="18"/>
      <c r="F20" s="18"/>
      <c r="G20" s="18">
        <f>F13-352000</f>
        <v>86000</v>
      </c>
      <c r="H20" s="18"/>
      <c r="I20" s="18"/>
      <c r="J20" s="18"/>
      <c r="K20" s="18"/>
      <c r="L20" s="18"/>
      <c r="M20" s="18"/>
      <c r="N20" s="50"/>
      <c r="O20" s="50"/>
      <c r="P20" s="50"/>
      <c r="Q20" s="14"/>
      <c r="R20" s="50"/>
      <c r="S20" s="50"/>
      <c r="T20" s="50"/>
      <c r="U20" s="50"/>
      <c r="V20" s="50"/>
      <c r="W20" s="50"/>
      <c r="X20" s="50"/>
      <c r="Y20" s="50"/>
      <c r="Z20" s="50"/>
      <c r="AA20" s="50"/>
      <c r="AB20" s="50"/>
      <c r="AC20" s="50"/>
      <c r="AD20" s="50">
        <v>86000</v>
      </c>
      <c r="AE20" s="50"/>
      <c r="AF20" s="50"/>
      <c r="AG20" s="14"/>
      <c r="AH20" s="50"/>
      <c r="AI20" s="14"/>
      <c r="AJ20" s="50"/>
      <c r="AK20" s="50"/>
      <c r="AL20" s="50"/>
      <c r="AM20" s="14"/>
      <c r="AN20" s="52">
        <f t="shared" si="0"/>
        <v>0</v>
      </c>
    </row>
    <row r="21" spans="1:40" ht="12.95" customHeight="1" x14ac:dyDescent="0.2">
      <c r="A21" s="16" t="s">
        <v>7</v>
      </c>
      <c r="B21" s="12" t="s">
        <v>46</v>
      </c>
      <c r="C21" s="13">
        <v>963</v>
      </c>
      <c r="D21" s="17"/>
      <c r="E21" s="17"/>
      <c r="F21" s="17"/>
      <c r="G21" s="17"/>
      <c r="H21" s="17"/>
      <c r="I21" s="17"/>
      <c r="J21" s="17"/>
      <c r="K21" s="17"/>
      <c r="L21" s="17">
        <f>Q21</f>
        <v>284500</v>
      </c>
      <c r="M21" s="17"/>
      <c r="N21" s="53">
        <f>S21</f>
        <v>258000</v>
      </c>
      <c r="O21" s="53"/>
      <c r="P21" s="53"/>
      <c r="Q21" s="17">
        <f>P13</f>
        <v>284500</v>
      </c>
      <c r="R21" s="53"/>
      <c r="S21" s="53">
        <v>258000</v>
      </c>
      <c r="T21" s="53"/>
      <c r="U21" s="53"/>
      <c r="V21" s="53"/>
      <c r="W21" s="53"/>
      <c r="X21" s="53"/>
      <c r="Y21" s="53"/>
      <c r="Z21" s="53"/>
      <c r="AA21" s="53"/>
      <c r="AB21" s="53"/>
      <c r="AC21" s="53"/>
      <c r="AD21" s="53"/>
      <c r="AE21" s="53"/>
      <c r="AF21" s="53"/>
      <c r="AG21" s="17"/>
      <c r="AH21" s="53"/>
      <c r="AI21" s="17"/>
      <c r="AJ21" s="53"/>
      <c r="AK21" s="53"/>
      <c r="AL21" s="53"/>
      <c r="AM21" s="17"/>
      <c r="AN21" s="52">
        <f t="shared" si="0"/>
        <v>0</v>
      </c>
    </row>
    <row r="22" spans="1:40" ht="12.95" customHeight="1" x14ac:dyDescent="0.2">
      <c r="A22" s="11" t="s">
        <v>7</v>
      </c>
      <c r="B22" s="57" t="s">
        <v>47</v>
      </c>
      <c r="C22" s="13">
        <v>964</v>
      </c>
      <c r="D22" s="18"/>
      <c r="E22" s="18">
        <f>D13*0.2</f>
        <v>42400</v>
      </c>
      <c r="F22" s="18"/>
      <c r="G22" s="18"/>
      <c r="H22" s="18"/>
      <c r="I22" s="18"/>
      <c r="J22" s="18"/>
      <c r="K22" s="18"/>
      <c r="L22" s="18"/>
      <c r="M22" s="18"/>
      <c r="N22" s="56"/>
      <c r="O22" s="56"/>
      <c r="P22" s="56"/>
      <c r="Q22" s="18"/>
      <c r="R22" s="56"/>
      <c r="S22" s="56"/>
      <c r="T22" s="56"/>
      <c r="U22" s="56"/>
      <c r="V22" s="56"/>
      <c r="W22" s="56"/>
      <c r="X22" s="56"/>
      <c r="Y22" s="56"/>
      <c r="Z22" s="56"/>
      <c r="AA22" s="56"/>
      <c r="AB22" s="56"/>
      <c r="AC22" s="56"/>
      <c r="AD22" s="56"/>
      <c r="AE22" s="56"/>
      <c r="AF22" s="56">
        <v>42400</v>
      </c>
      <c r="AG22" s="18"/>
      <c r="AH22" s="56"/>
      <c r="AI22" s="18"/>
      <c r="AJ22" s="56"/>
      <c r="AK22" s="56"/>
      <c r="AL22" s="56"/>
      <c r="AM22" s="18"/>
      <c r="AN22" s="52">
        <f t="shared" si="0"/>
        <v>0</v>
      </c>
    </row>
    <row r="23" spans="1:40" ht="12.95" customHeight="1" x14ac:dyDescent="0.2">
      <c r="A23" s="16" t="s">
        <v>7</v>
      </c>
      <c r="B23" s="12" t="s">
        <v>48</v>
      </c>
      <c r="C23" s="13">
        <v>965</v>
      </c>
      <c r="D23" s="18"/>
      <c r="E23" s="18"/>
      <c r="F23" s="18"/>
      <c r="G23" s="18"/>
      <c r="H23" s="18"/>
      <c r="I23" s="18"/>
      <c r="J23" s="18"/>
      <c r="K23" s="18"/>
      <c r="L23" s="18"/>
      <c r="M23" s="18"/>
      <c r="N23" s="18"/>
      <c r="O23" s="18"/>
      <c r="P23" s="18"/>
      <c r="Q23" s="18"/>
      <c r="R23" s="18"/>
      <c r="S23" s="18"/>
      <c r="T23" s="18"/>
      <c r="U23" s="18"/>
      <c r="V23" s="18">
        <f>W25</f>
        <v>121120</v>
      </c>
      <c r="W23" s="18"/>
      <c r="X23" s="18"/>
      <c r="Y23" s="18"/>
      <c r="Z23" s="18"/>
      <c r="AA23" s="18">
        <f>V23</f>
        <v>121120</v>
      </c>
      <c r="AB23" s="18"/>
      <c r="AC23" s="18"/>
      <c r="AD23" s="18"/>
      <c r="AE23" s="18"/>
      <c r="AF23" s="18"/>
      <c r="AG23" s="18"/>
      <c r="AH23" s="18"/>
      <c r="AI23" s="18"/>
      <c r="AJ23" s="18"/>
      <c r="AK23" s="18"/>
      <c r="AL23" s="18"/>
      <c r="AM23" s="18"/>
      <c r="AN23" s="52">
        <f t="shared" si="0"/>
        <v>0</v>
      </c>
    </row>
    <row r="24" spans="1:40" ht="12.95" customHeight="1" x14ac:dyDescent="0.2">
      <c r="A24" s="16" t="s">
        <v>7</v>
      </c>
      <c r="B24" s="12" t="s">
        <v>49</v>
      </c>
      <c r="C24" s="13">
        <v>965</v>
      </c>
      <c r="D24" s="17"/>
      <c r="E24" s="17"/>
      <c r="F24" s="17"/>
      <c r="G24" s="17"/>
      <c r="H24" s="17"/>
      <c r="I24" s="17"/>
      <c r="J24" s="17"/>
      <c r="K24" s="17"/>
      <c r="L24" s="17"/>
      <c r="M24" s="17"/>
      <c r="N24" s="17"/>
      <c r="O24" s="17"/>
      <c r="P24" s="17"/>
      <c r="Q24" s="17"/>
      <c r="R24" s="17"/>
      <c r="S24" s="17"/>
      <c r="T24" s="17"/>
      <c r="U24" s="17"/>
      <c r="V24" s="17"/>
      <c r="W24" s="17"/>
      <c r="X24" s="17"/>
      <c r="Y24" s="17">
        <f>X25</f>
        <v>67675</v>
      </c>
      <c r="Z24" s="17">
        <f>Y24</f>
        <v>67675</v>
      </c>
      <c r="AA24" s="17"/>
      <c r="AB24" s="17"/>
      <c r="AC24" s="17"/>
      <c r="AD24" s="17"/>
      <c r="AE24" s="17"/>
      <c r="AF24" s="17"/>
      <c r="AG24" s="17"/>
      <c r="AH24" s="17"/>
      <c r="AI24" s="17"/>
      <c r="AJ24" s="17"/>
      <c r="AK24" s="17"/>
      <c r="AL24" s="17"/>
      <c r="AM24" s="17"/>
      <c r="AN24" s="52">
        <f t="shared" si="0"/>
        <v>0</v>
      </c>
    </row>
    <row r="25" spans="1:40" ht="12.95" customHeight="1" x14ac:dyDescent="0.2">
      <c r="A25" s="16" t="s">
        <v>7</v>
      </c>
      <c r="B25" s="12" t="s">
        <v>11</v>
      </c>
      <c r="C25" s="13"/>
      <c r="D25" s="19">
        <f t="shared" ref="D25:AM25" si="1">SUM(D13:D24)</f>
        <v>212000</v>
      </c>
      <c r="E25" s="19">
        <f t="shared" si="1"/>
        <v>42400</v>
      </c>
      <c r="F25" s="19">
        <f t="shared" si="1"/>
        <v>438000</v>
      </c>
      <c r="G25" s="19">
        <f t="shared" si="1"/>
        <v>86000</v>
      </c>
      <c r="H25" s="19">
        <f t="shared" si="1"/>
        <v>38300</v>
      </c>
      <c r="I25" s="19">
        <f t="shared" si="1"/>
        <v>30000</v>
      </c>
      <c r="J25" s="19">
        <f t="shared" si="1"/>
        <v>344300</v>
      </c>
      <c r="K25" s="19">
        <f t="shared" si="1"/>
        <v>33375</v>
      </c>
      <c r="L25" s="19">
        <f t="shared" si="1"/>
        <v>284500</v>
      </c>
      <c r="M25" s="19">
        <f t="shared" si="1"/>
        <v>371000</v>
      </c>
      <c r="N25" s="19">
        <f t="shared" si="1"/>
        <v>258000</v>
      </c>
      <c r="O25" s="19">
        <f t="shared" si="1"/>
        <v>267800</v>
      </c>
      <c r="P25" s="19">
        <f t="shared" si="1"/>
        <v>284500</v>
      </c>
      <c r="Q25" s="19">
        <f t="shared" si="1"/>
        <v>284500</v>
      </c>
      <c r="R25" s="19">
        <f t="shared" si="1"/>
        <v>258000</v>
      </c>
      <c r="S25" s="19">
        <f t="shared" si="1"/>
        <v>258000</v>
      </c>
      <c r="T25" s="19">
        <f t="shared" si="1"/>
        <v>0</v>
      </c>
      <c r="U25" s="19">
        <f t="shared" si="1"/>
        <v>129000</v>
      </c>
      <c r="V25" s="19">
        <f t="shared" si="1"/>
        <v>121120</v>
      </c>
      <c r="W25" s="19">
        <f t="shared" si="1"/>
        <v>121120</v>
      </c>
      <c r="X25" s="19">
        <f t="shared" si="1"/>
        <v>67675</v>
      </c>
      <c r="Y25" s="19">
        <f t="shared" si="1"/>
        <v>67675</v>
      </c>
      <c r="Z25" s="19">
        <f t="shared" si="1"/>
        <v>67675</v>
      </c>
      <c r="AA25" s="19">
        <f t="shared" si="1"/>
        <v>121120</v>
      </c>
      <c r="AB25" s="19">
        <f t="shared" si="1"/>
        <v>0</v>
      </c>
      <c r="AC25" s="19">
        <f t="shared" si="1"/>
        <v>4923880</v>
      </c>
      <c r="AD25" s="19">
        <f t="shared" si="1"/>
        <v>3820600</v>
      </c>
      <c r="AE25" s="19">
        <f t="shared" si="1"/>
        <v>0</v>
      </c>
      <c r="AF25" s="19">
        <f t="shared" si="1"/>
        <v>42400</v>
      </c>
      <c r="AG25" s="19">
        <f t="shared" si="1"/>
        <v>0</v>
      </c>
      <c r="AH25" s="19">
        <f t="shared" si="1"/>
        <v>70500</v>
      </c>
      <c r="AI25" s="19">
        <f t="shared" si="1"/>
        <v>0</v>
      </c>
      <c r="AJ25" s="19">
        <f>SUM(AJ13:AJ24)</f>
        <v>428300</v>
      </c>
      <c r="AK25" s="19">
        <f>SUM(AK13:AK24)</f>
        <v>0</v>
      </c>
      <c r="AL25" s="19">
        <f t="shared" si="1"/>
        <v>0</v>
      </c>
      <c r="AM25" s="19">
        <f t="shared" si="1"/>
        <v>0</v>
      </c>
      <c r="AN25" s="52">
        <f t="shared" si="0"/>
        <v>0</v>
      </c>
    </row>
    <row r="26" spans="1:40" ht="12.95" customHeight="1" x14ac:dyDescent="0.2">
      <c r="A26" s="16" t="s">
        <v>7</v>
      </c>
      <c r="B26" s="12" t="s">
        <v>12</v>
      </c>
      <c r="C26" s="13"/>
      <c r="D26" s="18"/>
      <c r="E26" s="18"/>
      <c r="F26" s="18"/>
      <c r="G26" s="18"/>
      <c r="H26" s="18"/>
      <c r="I26" s="18"/>
      <c r="J26" s="18"/>
      <c r="K26" s="18"/>
      <c r="L26" s="18"/>
      <c r="M26" s="18"/>
      <c r="N26" s="18"/>
      <c r="O26" s="18"/>
      <c r="P26" s="18"/>
      <c r="Q26" s="18"/>
      <c r="R26" s="18"/>
      <c r="S26" s="18"/>
      <c r="T26" s="18"/>
      <c r="U26" s="18"/>
      <c r="V26" s="18"/>
      <c r="W26" s="18"/>
      <c r="X26" s="18"/>
      <c r="Y26" s="18"/>
      <c r="Z26" s="18"/>
      <c r="AA26" s="18"/>
      <c r="AB26" s="18">
        <f>AC25-AB25</f>
        <v>4923880</v>
      </c>
      <c r="AC26" s="18"/>
      <c r="AD26" s="18"/>
      <c r="AE26" s="18">
        <f>AD25-AE25</f>
        <v>3820600</v>
      </c>
      <c r="AF26" s="18"/>
      <c r="AG26" s="18">
        <f>AF25-AG25</f>
        <v>42400</v>
      </c>
      <c r="AH26" s="18"/>
      <c r="AI26" s="18">
        <f>AH25-AI25</f>
        <v>70500</v>
      </c>
      <c r="AJ26" s="18"/>
      <c r="AK26" s="18">
        <f>AJ25-AK25</f>
        <v>428300</v>
      </c>
      <c r="AL26" s="18"/>
      <c r="AM26" s="18">
        <f>V36</f>
        <v>562080</v>
      </c>
      <c r="AN26" s="52">
        <f t="shared" si="0"/>
        <v>0</v>
      </c>
    </row>
    <row r="27" spans="1:40" ht="12.95" customHeight="1" x14ac:dyDescent="0.2">
      <c r="A27" s="16" t="s">
        <v>7</v>
      </c>
      <c r="B27" s="12" t="s">
        <v>50</v>
      </c>
      <c r="C27" s="13"/>
      <c r="D27" s="18"/>
      <c r="E27" s="18"/>
      <c r="F27" s="18"/>
      <c r="G27" s="18"/>
      <c r="H27" s="18"/>
      <c r="I27" s="18"/>
      <c r="J27" s="18"/>
      <c r="K27" s="18"/>
      <c r="L27" s="18"/>
      <c r="M27" s="18">
        <f>V47</f>
        <v>306040</v>
      </c>
      <c r="N27" s="18"/>
      <c r="O27" s="18">
        <f>W47</f>
        <v>256040</v>
      </c>
      <c r="P27" s="18"/>
      <c r="Q27" s="18"/>
      <c r="R27" s="18"/>
      <c r="S27" s="18"/>
      <c r="T27" s="18"/>
      <c r="U27" s="18"/>
      <c r="V27" s="18"/>
      <c r="W27" s="18"/>
      <c r="X27" s="18"/>
      <c r="Y27" s="18"/>
      <c r="Z27" s="18"/>
      <c r="AA27" s="18"/>
      <c r="AB27" s="18"/>
      <c r="AC27" s="18"/>
      <c r="AD27" s="18"/>
      <c r="AE27" s="18"/>
      <c r="AF27" s="18"/>
      <c r="AG27" s="18"/>
      <c r="AH27" s="18"/>
      <c r="AI27" s="18"/>
      <c r="AJ27" s="18"/>
      <c r="AK27" s="18"/>
      <c r="AL27" s="18">
        <f>AM26</f>
        <v>562080</v>
      </c>
      <c r="AM27" s="18"/>
      <c r="AN27" s="52">
        <f t="shared" si="0"/>
        <v>0</v>
      </c>
    </row>
    <row r="28" spans="1:40" ht="12.95" customHeight="1" x14ac:dyDescent="0.2">
      <c r="A28" s="16" t="s">
        <v>7</v>
      </c>
      <c r="B28" s="12" t="s">
        <v>13</v>
      </c>
      <c r="C28" s="13"/>
      <c r="D28" s="58"/>
      <c r="E28" s="58">
        <f>D25-E25</f>
        <v>169600</v>
      </c>
      <c r="F28" s="58"/>
      <c r="G28" s="58">
        <f>F25-G25</f>
        <v>352000</v>
      </c>
      <c r="H28" s="58"/>
      <c r="I28" s="58">
        <f>H25-I25</f>
        <v>8300</v>
      </c>
      <c r="J28" s="58"/>
      <c r="K28" s="58">
        <f>J25-K25</f>
        <v>310925</v>
      </c>
      <c r="L28" s="58">
        <f>M29-L25</f>
        <v>392540</v>
      </c>
      <c r="M28" s="58"/>
      <c r="N28" s="58">
        <f>O29-N25</f>
        <v>265840</v>
      </c>
      <c r="O28" s="20"/>
      <c r="P28" s="20"/>
      <c r="Q28" s="20"/>
      <c r="R28" s="20"/>
      <c r="S28" s="20"/>
      <c r="T28" s="20">
        <f>U25-T25</f>
        <v>129000</v>
      </c>
      <c r="U28" s="20"/>
      <c r="V28" s="20"/>
      <c r="W28" s="20"/>
      <c r="X28" s="20"/>
      <c r="Y28" s="20"/>
      <c r="Z28" s="20">
        <f>AA25-Z25</f>
        <v>53445</v>
      </c>
      <c r="AA28" s="20"/>
      <c r="AB28" s="20"/>
      <c r="AC28" s="20"/>
      <c r="AD28" s="20"/>
      <c r="AE28" s="20"/>
      <c r="AF28" s="20"/>
      <c r="AG28" s="20"/>
      <c r="AH28" s="20"/>
      <c r="AI28" s="20"/>
      <c r="AJ28" s="20"/>
      <c r="AK28" s="20"/>
      <c r="AL28" s="20"/>
      <c r="AM28" s="20"/>
      <c r="AN28" s="52">
        <f t="shared" si="0"/>
        <v>0</v>
      </c>
    </row>
    <row r="29" spans="1:40" ht="12.95" customHeight="1" thickBot="1" x14ac:dyDescent="0.25">
      <c r="A29" s="21"/>
      <c r="B29" s="12"/>
      <c r="C29" s="13"/>
      <c r="D29" s="22">
        <f t="shared" ref="D29:M29" si="2">SUM(D25:D28)</f>
        <v>212000</v>
      </c>
      <c r="E29" s="22">
        <f t="shared" si="2"/>
        <v>212000</v>
      </c>
      <c r="F29" s="22">
        <f t="shared" si="2"/>
        <v>438000</v>
      </c>
      <c r="G29" s="22">
        <f t="shared" si="2"/>
        <v>438000</v>
      </c>
      <c r="H29" s="22">
        <f t="shared" si="2"/>
        <v>38300</v>
      </c>
      <c r="I29" s="22">
        <f t="shared" si="2"/>
        <v>38300</v>
      </c>
      <c r="J29" s="22">
        <f t="shared" si="2"/>
        <v>344300</v>
      </c>
      <c r="K29" s="22">
        <f t="shared" si="2"/>
        <v>344300</v>
      </c>
      <c r="L29" s="22">
        <f t="shared" si="2"/>
        <v>677040</v>
      </c>
      <c r="M29" s="22">
        <f t="shared" si="2"/>
        <v>677040</v>
      </c>
      <c r="N29" s="22">
        <f t="shared" ref="N29:AM29" si="3">SUM(N25:N28)</f>
        <v>523840</v>
      </c>
      <c r="O29" s="22">
        <f t="shared" si="3"/>
        <v>523840</v>
      </c>
      <c r="P29" s="22">
        <f t="shared" si="3"/>
        <v>284500</v>
      </c>
      <c r="Q29" s="22">
        <f t="shared" si="3"/>
        <v>284500</v>
      </c>
      <c r="R29" s="22">
        <f t="shared" si="3"/>
        <v>258000</v>
      </c>
      <c r="S29" s="22">
        <f t="shared" si="3"/>
        <v>258000</v>
      </c>
      <c r="T29" s="22">
        <f t="shared" si="3"/>
        <v>129000</v>
      </c>
      <c r="U29" s="22">
        <f t="shared" si="3"/>
        <v>129000</v>
      </c>
      <c r="V29" s="22">
        <f t="shared" si="3"/>
        <v>121120</v>
      </c>
      <c r="W29" s="22">
        <f t="shared" si="3"/>
        <v>121120</v>
      </c>
      <c r="X29" s="22">
        <f t="shared" si="3"/>
        <v>67675</v>
      </c>
      <c r="Y29" s="22">
        <f t="shared" si="3"/>
        <v>67675</v>
      </c>
      <c r="Z29" s="22">
        <f>SUM(Z25:Z28)</f>
        <v>121120</v>
      </c>
      <c r="AA29" s="22">
        <f>SUM(AA25:AA28)</f>
        <v>121120</v>
      </c>
      <c r="AB29" s="22">
        <f t="shared" si="3"/>
        <v>4923880</v>
      </c>
      <c r="AC29" s="22">
        <f t="shared" si="3"/>
        <v>4923880</v>
      </c>
      <c r="AD29" s="22">
        <f t="shared" si="3"/>
        <v>3820600</v>
      </c>
      <c r="AE29" s="22">
        <f t="shared" si="3"/>
        <v>3820600</v>
      </c>
      <c r="AF29" s="22">
        <f>SUM(AF25:AF28)</f>
        <v>42400</v>
      </c>
      <c r="AG29" s="22">
        <f>SUM(AG25:AG28)</f>
        <v>42400</v>
      </c>
      <c r="AH29" s="22">
        <f t="shared" si="3"/>
        <v>70500</v>
      </c>
      <c r="AI29" s="22">
        <f t="shared" si="3"/>
        <v>70500</v>
      </c>
      <c r="AJ29" s="22">
        <f>SUM(AJ25:AJ28)</f>
        <v>428300</v>
      </c>
      <c r="AK29" s="22">
        <f>SUM(AK25:AK28)</f>
        <v>428300</v>
      </c>
      <c r="AL29" s="22">
        <f t="shared" si="3"/>
        <v>562080</v>
      </c>
      <c r="AM29" s="22">
        <f t="shared" si="3"/>
        <v>562080</v>
      </c>
      <c r="AN29" s="59">
        <f t="shared" si="0"/>
        <v>0</v>
      </c>
    </row>
    <row r="30" spans="1:40" ht="12.95" customHeight="1" thickTop="1" x14ac:dyDescent="0.2">
      <c r="A30" s="21"/>
      <c r="B30" s="12"/>
      <c r="C30" s="12"/>
      <c r="D30" s="12"/>
      <c r="E30" s="12"/>
      <c r="F30" s="12"/>
      <c r="G30" s="12"/>
      <c r="H30" s="12"/>
      <c r="I30" s="12"/>
      <c r="J30" s="12"/>
      <c r="K30" s="12"/>
      <c r="AN30" s="60"/>
    </row>
    <row r="31" spans="1:40" s="12" customFormat="1" ht="10.5" x14ac:dyDescent="0.15">
      <c r="D31" s="7"/>
      <c r="E31" s="7"/>
      <c r="F31" s="49" t="s">
        <v>67</v>
      </c>
      <c r="G31" s="49"/>
      <c r="H31" s="49"/>
      <c r="I31" s="49"/>
      <c r="J31" s="7"/>
      <c r="K31" s="7"/>
      <c r="S31" s="155" t="s">
        <v>12</v>
      </c>
      <c r="T31" s="155"/>
      <c r="U31" s="155"/>
      <c r="V31" s="155"/>
      <c r="W31" s="155"/>
      <c r="X31" s="155"/>
      <c r="Y31" s="155"/>
      <c r="Z31" s="155"/>
      <c r="AC31" s="61"/>
      <c r="AD31" s="61"/>
      <c r="AE31" s="61"/>
      <c r="AF31" s="61"/>
      <c r="AG31" s="61"/>
      <c r="AH31" s="61"/>
      <c r="AI31" s="61"/>
      <c r="AJ31" s="61"/>
      <c r="AK31" s="61"/>
      <c r="AN31" s="60"/>
    </row>
    <row r="32" spans="1:40" s="12" customFormat="1" ht="10.5" x14ac:dyDescent="0.15">
      <c r="D32" s="61" t="str">
        <f>D12</f>
        <v>Varebil</v>
      </c>
      <c r="E32" s="61"/>
      <c r="F32" s="61"/>
      <c r="G32" s="62">
        <f>E28</f>
        <v>169600</v>
      </c>
      <c r="H32" s="55">
        <f>L28</f>
        <v>392540</v>
      </c>
      <c r="I32" s="61"/>
      <c r="J32" s="61" t="str">
        <f>L12</f>
        <v>Henriksen kapital</v>
      </c>
      <c r="K32" s="61"/>
      <c r="S32" s="63" t="s">
        <v>28</v>
      </c>
      <c r="T32" s="63"/>
      <c r="U32" s="63"/>
      <c r="V32" s="62">
        <f>AE26</f>
        <v>3820600</v>
      </c>
      <c r="W32" s="64">
        <f>AB26</f>
        <v>4923880</v>
      </c>
      <c r="X32" s="64"/>
      <c r="Y32" s="63" t="s">
        <v>51</v>
      </c>
      <c r="AC32" s="61"/>
      <c r="AD32" s="65"/>
      <c r="AE32" s="61"/>
      <c r="AF32" s="61"/>
      <c r="AG32" s="61"/>
      <c r="AH32" s="61"/>
      <c r="AI32" s="61"/>
      <c r="AJ32" s="61"/>
      <c r="AK32" s="61"/>
      <c r="AN32" s="60"/>
    </row>
    <row r="33" spans="4:40" s="12" customFormat="1" ht="10.5" x14ac:dyDescent="0.15">
      <c r="D33" s="12" t="str">
        <f>F12</f>
        <v>Varebeholdning</v>
      </c>
      <c r="G33" s="66">
        <f>G28</f>
        <v>352000</v>
      </c>
      <c r="H33" s="67">
        <f>N28</f>
        <v>265840</v>
      </c>
      <c r="J33" s="12" t="str">
        <f>N12</f>
        <v>Johnsen kapital</v>
      </c>
      <c r="S33" s="61" t="str">
        <f>AF12</f>
        <v>Avskrivning varebil</v>
      </c>
      <c r="T33" s="61"/>
      <c r="U33" s="61"/>
      <c r="V33" s="66">
        <f>AG26</f>
        <v>42400</v>
      </c>
      <c r="W33" s="55"/>
      <c r="X33" s="55"/>
      <c r="Y33" s="55"/>
      <c r="AC33" s="61"/>
      <c r="AD33" s="68"/>
      <c r="AE33" s="61"/>
      <c r="AF33" s="61"/>
      <c r="AG33" s="61"/>
      <c r="AH33" s="55"/>
      <c r="AI33" s="61"/>
      <c r="AJ33" s="61"/>
      <c r="AK33" s="61"/>
      <c r="AN33" s="60"/>
    </row>
    <row r="34" spans="4:40" s="12" customFormat="1" ht="10.5" x14ac:dyDescent="0.15">
      <c r="D34" s="12" t="str">
        <f>H12</f>
        <v>Kontanter</v>
      </c>
      <c r="G34" s="66">
        <f>I28</f>
        <v>8300</v>
      </c>
      <c r="H34" s="67">
        <f>T28</f>
        <v>129000</v>
      </c>
      <c r="J34" s="12" t="str">
        <f>T12</f>
        <v>Lån i banken</v>
      </c>
      <c r="S34" s="12" t="str">
        <f>AH12</f>
        <v>Varebilkostnader</v>
      </c>
      <c r="V34" s="66">
        <f>AI26</f>
        <v>70500</v>
      </c>
      <c r="AC34" s="61"/>
      <c r="AD34" s="68"/>
      <c r="AE34" s="61"/>
      <c r="AF34" s="61"/>
      <c r="AG34" s="61"/>
      <c r="AH34" s="55"/>
      <c r="AI34" s="61"/>
      <c r="AJ34" s="61"/>
      <c r="AK34" s="61"/>
      <c r="AN34" s="60"/>
    </row>
    <row r="35" spans="4:40" s="12" customFormat="1" ht="10.5" customHeight="1" x14ac:dyDescent="0.15">
      <c r="D35" s="69" t="str">
        <f>J12</f>
        <v>Bankinnskudd</v>
      </c>
      <c r="E35" s="61"/>
      <c r="F35" s="61"/>
      <c r="G35" s="66">
        <f>K28</f>
        <v>310925</v>
      </c>
      <c r="H35" s="55">
        <f>Z28</f>
        <v>53445</v>
      </c>
      <c r="I35" s="61"/>
      <c r="J35" s="61" t="s">
        <v>52</v>
      </c>
      <c r="K35" s="61"/>
      <c r="S35" s="12" t="s">
        <v>53</v>
      </c>
      <c r="V35" s="66">
        <f>AK26</f>
        <v>428300</v>
      </c>
      <c r="AC35" s="61"/>
      <c r="AD35" s="61"/>
      <c r="AE35" s="61"/>
      <c r="AF35" s="61"/>
      <c r="AG35" s="61"/>
      <c r="AH35" s="55"/>
      <c r="AI35" s="61"/>
      <c r="AJ35" s="61"/>
      <c r="AK35" s="61"/>
      <c r="AN35" s="60"/>
    </row>
    <row r="36" spans="4:40" s="12" customFormat="1" ht="11.25" thickBot="1" x14ac:dyDescent="0.2">
      <c r="G36" s="70">
        <f>SUM(G32:G35)</f>
        <v>840825</v>
      </c>
      <c r="H36" s="71">
        <f>SUM(H32:H35)</f>
        <v>840825</v>
      </c>
      <c r="S36" s="57" t="s">
        <v>54</v>
      </c>
      <c r="V36" s="66">
        <f>W37-V32-V33-V34-V35</f>
        <v>562080</v>
      </c>
      <c r="AC36" s="61"/>
      <c r="AD36" s="61"/>
      <c r="AE36" s="61"/>
      <c r="AF36" s="61"/>
      <c r="AG36" s="61"/>
      <c r="AH36" s="61"/>
      <c r="AI36" s="61"/>
      <c r="AJ36" s="61"/>
      <c r="AK36" s="61"/>
      <c r="AN36" s="60"/>
    </row>
    <row r="37" spans="4:40" s="12" customFormat="1" ht="13.5" customHeight="1" thickTop="1" thickBot="1" x14ac:dyDescent="0.25">
      <c r="D37" s="1"/>
      <c r="E37" s="1"/>
      <c r="F37" s="1"/>
      <c r="G37" s="1"/>
      <c r="H37" s="1"/>
      <c r="I37" s="1"/>
      <c r="J37" s="1"/>
      <c r="K37" s="1"/>
      <c r="V37" s="70">
        <f>SUM(V32:V36)</f>
        <v>4923880</v>
      </c>
      <c r="W37" s="71">
        <f>SUM(W32:W36)</f>
        <v>4923880</v>
      </c>
      <c r="X37" s="55"/>
      <c r="Y37" s="55"/>
      <c r="AC37" s="61"/>
      <c r="AD37" s="65"/>
      <c r="AE37" s="61"/>
      <c r="AF37" s="61"/>
      <c r="AG37" s="61"/>
      <c r="AH37" s="61"/>
      <c r="AI37" s="61"/>
      <c r="AJ37" s="61"/>
      <c r="AK37" s="61"/>
      <c r="AN37" s="60"/>
    </row>
    <row r="38" spans="4:40" s="12" customFormat="1" ht="13.5" thickTop="1" x14ac:dyDescent="0.2">
      <c r="D38" s="1"/>
      <c r="E38" s="1"/>
      <c r="F38" s="1"/>
      <c r="G38" s="1"/>
      <c r="H38" s="1"/>
      <c r="I38" s="1"/>
      <c r="J38" s="1"/>
      <c r="K38" s="1"/>
      <c r="AC38" s="61"/>
      <c r="AD38" s="68"/>
      <c r="AE38" s="61"/>
      <c r="AF38" s="61"/>
      <c r="AG38" s="61"/>
      <c r="AH38" s="55"/>
      <c r="AI38" s="61"/>
      <c r="AJ38" s="61"/>
      <c r="AK38" s="61"/>
      <c r="AN38" s="60"/>
    </row>
    <row r="39" spans="4:40" s="12" customFormat="1" x14ac:dyDescent="0.2">
      <c r="D39" s="1"/>
      <c r="E39" s="1"/>
      <c r="F39" s="1"/>
      <c r="G39" s="1"/>
      <c r="H39" s="1"/>
      <c r="I39" s="1"/>
      <c r="J39" s="1"/>
      <c r="K39" s="1"/>
      <c r="Y39" s="1"/>
      <c r="Z39" s="1"/>
      <c r="AC39" s="61"/>
      <c r="AD39" s="55"/>
      <c r="AE39" s="61"/>
      <c r="AF39" s="61"/>
      <c r="AG39" s="61"/>
      <c r="AH39" s="55"/>
      <c r="AI39" s="61"/>
      <c r="AJ39" s="61"/>
      <c r="AK39" s="61"/>
      <c r="AN39" s="60"/>
    </row>
    <row r="40" spans="4:40" s="12" customFormat="1" x14ac:dyDescent="0.2">
      <c r="D40" s="1"/>
      <c r="E40" s="1"/>
      <c r="F40" s="1"/>
      <c r="G40" s="1"/>
      <c r="H40" s="1"/>
      <c r="I40" s="1"/>
      <c r="J40" s="1"/>
      <c r="K40" s="1"/>
      <c r="S40" s="12" t="s">
        <v>55</v>
      </c>
      <c r="V40" s="72">
        <f>W37-V32-V33-V34-V35</f>
        <v>562080</v>
      </c>
      <c r="Y40" s="1"/>
      <c r="Z40" s="1"/>
      <c r="AC40" s="61"/>
      <c r="AD40" s="61"/>
      <c r="AE40" s="61"/>
      <c r="AF40" s="61"/>
      <c r="AG40" s="61"/>
      <c r="AH40" s="61"/>
      <c r="AI40" s="61"/>
      <c r="AJ40" s="61"/>
      <c r="AK40" s="61"/>
      <c r="AN40" s="60"/>
    </row>
    <row r="41" spans="4:40" s="12" customFormat="1" x14ac:dyDescent="0.2">
      <c r="D41" s="1"/>
      <c r="E41" s="1"/>
      <c r="F41" s="1"/>
      <c r="G41" s="1"/>
      <c r="H41" s="1"/>
      <c r="I41" s="1"/>
      <c r="J41" s="1"/>
      <c r="K41" s="1"/>
      <c r="Z41" s="1"/>
      <c r="AC41" s="61"/>
      <c r="AD41" s="61"/>
      <c r="AE41" s="61"/>
      <c r="AF41" s="61"/>
      <c r="AG41" s="61"/>
      <c r="AH41" s="61"/>
      <c r="AI41" s="61"/>
      <c r="AJ41" s="61"/>
      <c r="AK41" s="61"/>
      <c r="AN41" s="60"/>
    </row>
    <row r="42" spans="4:40" x14ac:dyDescent="0.2">
      <c r="S42" s="73" t="s">
        <v>56</v>
      </c>
      <c r="T42" s="12"/>
      <c r="U42" s="12"/>
      <c r="V42" s="12"/>
      <c r="W42" s="12"/>
      <c r="AC42" s="74"/>
      <c r="AD42" s="74"/>
      <c r="AE42" s="74"/>
      <c r="AF42" s="74"/>
      <c r="AG42" s="74"/>
      <c r="AH42" s="74"/>
      <c r="AI42" s="74"/>
      <c r="AJ42" s="74"/>
      <c r="AK42" s="74"/>
    </row>
    <row r="43" spans="4:40" x14ac:dyDescent="0.2">
      <c r="S43" s="12"/>
      <c r="T43" s="12"/>
      <c r="U43" s="12"/>
      <c r="V43" s="75" t="s">
        <v>57</v>
      </c>
      <c r="W43" s="75" t="s">
        <v>58</v>
      </c>
      <c r="X43" s="75" t="s">
        <v>59</v>
      </c>
    </row>
    <row r="44" spans="4:40" x14ac:dyDescent="0.2">
      <c r="S44" s="12" t="s">
        <v>60</v>
      </c>
      <c r="T44" s="12"/>
      <c r="U44" s="12"/>
      <c r="V44" s="76">
        <v>200000</v>
      </c>
      <c r="W44" s="76"/>
      <c r="X44" s="76">
        <f>SUM(V44:W44)</f>
        <v>200000</v>
      </c>
    </row>
    <row r="45" spans="4:40" x14ac:dyDescent="0.2">
      <c r="S45" s="12" t="s">
        <v>61</v>
      </c>
      <c r="T45" s="12"/>
      <c r="U45" s="12"/>
      <c r="V45" s="76"/>
      <c r="W45" s="76">
        <v>150000</v>
      </c>
      <c r="X45" s="76">
        <f>SUM(W45)</f>
        <v>150000</v>
      </c>
    </row>
    <row r="46" spans="4:40" x14ac:dyDescent="0.2">
      <c r="S46" s="12" t="s">
        <v>62</v>
      </c>
      <c r="T46" s="12"/>
      <c r="U46" s="12"/>
      <c r="V46" s="77">
        <f>X46/2</f>
        <v>106040</v>
      </c>
      <c r="W46" s="77">
        <f>X46/2</f>
        <v>106040</v>
      </c>
      <c r="X46" s="77">
        <f>V40-X44-X45</f>
        <v>212080</v>
      </c>
    </row>
    <row r="47" spans="4:40" x14ac:dyDescent="0.2">
      <c r="S47" s="12"/>
      <c r="T47" s="12"/>
      <c r="U47" s="12"/>
      <c r="V47" s="78">
        <f>SUM(V44:V46)</f>
        <v>306040</v>
      </c>
      <c r="W47" s="78">
        <f>SUM(W44:W46)</f>
        <v>256040</v>
      </c>
      <c r="X47" s="78">
        <f>W37-V32-V33-V34-V35</f>
        <v>562080</v>
      </c>
    </row>
  </sheetData>
  <mergeCells count="29">
    <mergeCell ref="AF11:AG11"/>
    <mergeCell ref="AH11:AI11"/>
    <mergeCell ref="H11:I11"/>
    <mergeCell ref="J11:K11"/>
    <mergeCell ref="P11:Q11"/>
    <mergeCell ref="R11:S11"/>
    <mergeCell ref="T11:U11"/>
    <mergeCell ref="V11:W11"/>
    <mergeCell ref="AJ12:AK12"/>
    <mergeCell ref="AL12:AM12"/>
    <mergeCell ref="AJ11:AK11"/>
    <mergeCell ref="AL11:AM11"/>
    <mergeCell ref="H12:I12"/>
    <mergeCell ref="J12:K12"/>
    <mergeCell ref="P12:Q12"/>
    <mergeCell ref="R12:S12"/>
    <mergeCell ref="T12:U12"/>
    <mergeCell ref="V12:W12"/>
    <mergeCell ref="X12:Y12"/>
    <mergeCell ref="Z12:AA12"/>
    <mergeCell ref="X11:Y11"/>
    <mergeCell ref="Z11:AA11"/>
    <mergeCell ref="AB11:AC11"/>
    <mergeCell ref="AD11:AE11"/>
    <mergeCell ref="S31:Z31"/>
    <mergeCell ref="AB12:AC12"/>
    <mergeCell ref="AD12:AE12"/>
    <mergeCell ref="AF12:AG12"/>
    <mergeCell ref="AH12:AI12"/>
  </mergeCell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J28"/>
  <sheetViews>
    <sheetView workbookViewId="0">
      <selection activeCell="H13" sqref="H13"/>
    </sheetView>
  </sheetViews>
  <sheetFormatPr baseColWidth="10" defaultRowHeight="15" x14ac:dyDescent="0.25"/>
  <cols>
    <col min="1" max="1" width="9" customWidth="1"/>
    <col min="2" max="2" width="25.7109375" bestFit="1" customWidth="1"/>
  </cols>
  <sheetData>
    <row r="6" spans="1:3" ht="15.75" x14ac:dyDescent="0.25">
      <c r="A6" s="178" t="s">
        <v>139</v>
      </c>
    </row>
    <row r="7" spans="1:3" ht="15.75" x14ac:dyDescent="0.25">
      <c r="A7" s="79"/>
    </row>
    <row r="8" spans="1:3" x14ac:dyDescent="0.25">
      <c r="A8" t="s">
        <v>83</v>
      </c>
      <c r="B8" t="s">
        <v>76</v>
      </c>
      <c r="C8" s="96">
        <v>58000</v>
      </c>
    </row>
    <row r="9" spans="1:3" x14ac:dyDescent="0.25">
      <c r="B9" t="s">
        <v>84</v>
      </c>
      <c r="C9" s="97">
        <v>56000</v>
      </c>
    </row>
    <row r="10" spans="1:3" x14ac:dyDescent="0.25">
      <c r="B10" t="s">
        <v>85</v>
      </c>
      <c r="C10" s="98">
        <f>C8-C9</f>
        <v>2000</v>
      </c>
    </row>
    <row r="12" spans="1:3" x14ac:dyDescent="0.25">
      <c r="A12" t="s">
        <v>86</v>
      </c>
      <c r="B12" t="s">
        <v>87</v>
      </c>
      <c r="C12" s="96">
        <v>70000</v>
      </c>
    </row>
    <row r="13" spans="1:3" x14ac:dyDescent="0.25">
      <c r="B13" t="s">
        <v>88</v>
      </c>
      <c r="C13" s="97">
        <v>2000</v>
      </c>
    </row>
    <row r="14" spans="1:3" x14ac:dyDescent="0.25">
      <c r="B14" t="s">
        <v>79</v>
      </c>
      <c r="C14" s="98">
        <f>C12-C13</f>
        <v>68000</v>
      </c>
    </row>
    <row r="15" spans="1:3" x14ac:dyDescent="0.25">
      <c r="C15" s="99"/>
    </row>
    <row r="16" spans="1:3" x14ac:dyDescent="0.25">
      <c r="A16" t="s">
        <v>89</v>
      </c>
    </row>
    <row r="17" spans="1:10" x14ac:dyDescent="0.25">
      <c r="A17" s="80">
        <v>2014</v>
      </c>
      <c r="B17" s="81" t="s">
        <v>2</v>
      </c>
      <c r="C17" s="162" t="s">
        <v>69</v>
      </c>
      <c r="D17" s="162"/>
      <c r="E17" s="179" t="s">
        <v>140</v>
      </c>
      <c r="F17" s="80"/>
      <c r="G17" s="179" t="s">
        <v>141</v>
      </c>
      <c r="H17" s="80"/>
      <c r="I17" s="179" t="s">
        <v>142</v>
      </c>
      <c r="J17" s="80"/>
    </row>
    <row r="18" spans="1:10" x14ac:dyDescent="0.25">
      <c r="A18" s="82" t="s">
        <v>70</v>
      </c>
      <c r="B18" s="81" t="s">
        <v>6</v>
      </c>
      <c r="C18" s="83"/>
      <c r="D18" s="83"/>
      <c r="E18" s="83"/>
      <c r="F18" s="83">
        <v>60000</v>
      </c>
      <c r="G18" s="83"/>
      <c r="H18" s="83"/>
      <c r="I18" s="83"/>
      <c r="J18" s="83"/>
    </row>
    <row r="19" spans="1:10" x14ac:dyDescent="0.25">
      <c r="A19" s="82" t="s">
        <v>71</v>
      </c>
      <c r="B19" s="84" t="s">
        <v>72</v>
      </c>
      <c r="C19" s="83"/>
      <c r="D19" s="83">
        <v>28000</v>
      </c>
      <c r="E19" s="83"/>
      <c r="F19" s="83"/>
      <c r="G19" s="83">
        <v>28000</v>
      </c>
      <c r="H19" s="83"/>
      <c r="I19" s="83"/>
      <c r="J19" s="83"/>
    </row>
    <row r="20" spans="1:10" x14ac:dyDescent="0.25">
      <c r="A20" s="82" t="s">
        <v>73</v>
      </c>
      <c r="B20" s="81" t="s">
        <v>74</v>
      </c>
      <c r="C20" s="83"/>
      <c r="D20" s="83">
        <v>28000</v>
      </c>
      <c r="E20" s="83"/>
      <c r="F20" s="83"/>
      <c r="G20" s="83">
        <v>28000</v>
      </c>
      <c r="H20" s="83"/>
      <c r="I20" s="83"/>
      <c r="J20" s="83"/>
    </row>
    <row r="21" spans="1:10" x14ac:dyDescent="0.25">
      <c r="A21" s="85" t="s">
        <v>75</v>
      </c>
      <c r="B21" s="86" t="s">
        <v>76</v>
      </c>
      <c r="C21" s="87"/>
      <c r="D21" s="87"/>
      <c r="E21" s="87">
        <v>58000</v>
      </c>
      <c r="F21" s="87"/>
      <c r="G21" s="87"/>
      <c r="H21" s="87">
        <v>58000</v>
      </c>
      <c r="I21" s="87"/>
      <c r="J21" s="87"/>
    </row>
    <row r="22" spans="1:10" x14ac:dyDescent="0.25">
      <c r="A22" s="85" t="s">
        <v>77</v>
      </c>
      <c r="B22" s="86" t="s">
        <v>82</v>
      </c>
      <c r="C22" s="87"/>
      <c r="D22" s="87">
        <v>2000</v>
      </c>
      <c r="E22" s="87"/>
      <c r="F22" s="87"/>
      <c r="G22" s="87">
        <v>2000</v>
      </c>
      <c r="H22" s="87"/>
      <c r="I22" s="87"/>
      <c r="J22" s="87"/>
    </row>
    <row r="23" spans="1:10" ht="15.75" thickBot="1" x14ac:dyDescent="0.3">
      <c r="A23" s="82" t="s">
        <v>78</v>
      </c>
      <c r="B23" s="88" t="s">
        <v>79</v>
      </c>
      <c r="C23" s="89"/>
      <c r="D23" s="89"/>
      <c r="E23" s="89"/>
      <c r="F23" s="89">
        <v>68000</v>
      </c>
      <c r="G23" s="89"/>
      <c r="H23" s="89"/>
      <c r="I23" s="89">
        <v>68000</v>
      </c>
      <c r="J23" s="89"/>
    </row>
    <row r="24" spans="1:10" x14ac:dyDescent="0.25">
      <c r="A24" s="82" t="str">
        <f>A23</f>
        <v xml:space="preserve"> 31.12.</v>
      </c>
      <c r="B24" s="86" t="s">
        <v>11</v>
      </c>
      <c r="C24" s="90"/>
      <c r="D24" s="90"/>
      <c r="E24" s="90">
        <f t="shared" ref="E24:J24" si="0">SUM(E18:E23)</f>
        <v>58000</v>
      </c>
      <c r="F24" s="90">
        <f t="shared" si="0"/>
        <v>128000</v>
      </c>
      <c r="G24" s="90">
        <f t="shared" si="0"/>
        <v>58000</v>
      </c>
      <c r="H24" s="90">
        <f t="shared" si="0"/>
        <v>58000</v>
      </c>
      <c r="I24" s="90">
        <f t="shared" si="0"/>
        <v>68000</v>
      </c>
      <c r="J24" s="90">
        <f t="shared" si="0"/>
        <v>0</v>
      </c>
    </row>
    <row r="25" spans="1:10" x14ac:dyDescent="0.25">
      <c r="A25" s="82" t="str">
        <f>A24</f>
        <v xml:space="preserve"> 31.12.</v>
      </c>
      <c r="B25" s="91" t="s">
        <v>12</v>
      </c>
      <c r="C25" s="87"/>
      <c r="D25" s="87"/>
      <c r="E25" s="87"/>
      <c r="F25" s="87"/>
      <c r="G25" s="87"/>
      <c r="H25" s="87"/>
      <c r="I25" s="87"/>
      <c r="J25" s="87">
        <f>I24</f>
        <v>68000</v>
      </c>
    </row>
    <row r="26" spans="1:10" ht="15.75" thickBot="1" x14ac:dyDescent="0.3">
      <c r="A26" s="82" t="str">
        <f>A25</f>
        <v xml:space="preserve"> 31.12.</v>
      </c>
      <c r="B26" s="86" t="s">
        <v>80</v>
      </c>
      <c r="C26" s="92"/>
      <c r="D26" s="92"/>
      <c r="E26" s="92">
        <v>70000</v>
      </c>
      <c r="F26" s="92"/>
      <c r="G26" s="92"/>
      <c r="H26" s="92"/>
      <c r="I26" s="92"/>
      <c r="J26" s="92"/>
    </row>
    <row r="27" spans="1:10" ht="15.75" thickBot="1" x14ac:dyDescent="0.3">
      <c r="A27" s="81"/>
      <c r="B27" s="81" t="s">
        <v>81</v>
      </c>
      <c r="C27" s="93"/>
      <c r="D27" s="93"/>
      <c r="E27" s="93">
        <f t="shared" ref="E27:J27" si="1">SUM(E24:E26)</f>
        <v>128000</v>
      </c>
      <c r="F27" s="93">
        <f t="shared" si="1"/>
        <v>128000</v>
      </c>
      <c r="G27" s="93">
        <f t="shared" si="1"/>
        <v>58000</v>
      </c>
      <c r="H27" s="93">
        <f t="shared" si="1"/>
        <v>58000</v>
      </c>
      <c r="I27" s="93">
        <f t="shared" si="1"/>
        <v>68000</v>
      </c>
      <c r="J27" s="93">
        <f t="shared" si="1"/>
        <v>68000</v>
      </c>
    </row>
    <row r="28" spans="1:10" ht="15.75" thickTop="1" x14ac:dyDescent="0.25">
      <c r="A28" s="94"/>
      <c r="B28" s="94"/>
      <c r="C28" s="95"/>
      <c r="D28" s="95"/>
      <c r="E28" s="95"/>
      <c r="F28" s="95"/>
      <c r="G28" s="95"/>
      <c r="H28" s="95"/>
      <c r="I28" s="95"/>
      <c r="J28" s="95"/>
    </row>
  </sheetData>
  <mergeCells count="1">
    <mergeCell ref="C17:D1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J19"/>
  <sheetViews>
    <sheetView workbookViewId="0"/>
  </sheetViews>
  <sheetFormatPr baseColWidth="10" defaultColWidth="8" defaultRowHeight="15" customHeight="1" x14ac:dyDescent="0.25"/>
  <cols>
    <col min="1" max="1" width="7.5703125" style="24" bestFit="1" customWidth="1"/>
    <col min="2" max="2" width="39.85546875" style="24" bestFit="1" customWidth="1"/>
    <col min="3" max="3" width="7" style="105" customWidth="1"/>
    <col min="4" max="9" width="11.28515625" style="24" customWidth="1"/>
    <col min="10" max="256" width="8" style="24"/>
    <col min="257" max="257" width="5.42578125" style="24" customWidth="1"/>
    <col min="258" max="258" width="21.28515625" style="24" customWidth="1"/>
    <col min="259" max="259" width="3.85546875" style="24" customWidth="1"/>
    <col min="260" max="265" width="8.7109375" style="24" customWidth="1"/>
    <col min="266" max="512" width="8" style="24"/>
    <col min="513" max="513" width="5.42578125" style="24" customWidth="1"/>
    <col min="514" max="514" width="21.28515625" style="24" customWidth="1"/>
    <col min="515" max="515" width="3.85546875" style="24" customWidth="1"/>
    <col min="516" max="521" width="8.7109375" style="24" customWidth="1"/>
    <col min="522" max="768" width="8" style="24"/>
    <col min="769" max="769" width="5.42578125" style="24" customWidth="1"/>
    <col min="770" max="770" width="21.28515625" style="24" customWidth="1"/>
    <col min="771" max="771" width="3.85546875" style="24" customWidth="1"/>
    <col min="772" max="777" width="8.7109375" style="24" customWidth="1"/>
    <col min="778" max="1024" width="8" style="24"/>
    <col min="1025" max="1025" width="5.42578125" style="24" customWidth="1"/>
    <col min="1026" max="1026" width="21.28515625" style="24" customWidth="1"/>
    <col min="1027" max="1027" width="3.85546875" style="24" customWidth="1"/>
    <col min="1028" max="1033" width="8.7109375" style="24" customWidth="1"/>
    <col min="1034" max="1280" width="8" style="24"/>
    <col min="1281" max="1281" width="5.42578125" style="24" customWidth="1"/>
    <col min="1282" max="1282" width="21.28515625" style="24" customWidth="1"/>
    <col min="1283" max="1283" width="3.85546875" style="24" customWidth="1"/>
    <col min="1284" max="1289" width="8.7109375" style="24" customWidth="1"/>
    <col min="1290" max="1536" width="8" style="24"/>
    <col min="1537" max="1537" width="5.42578125" style="24" customWidth="1"/>
    <col min="1538" max="1538" width="21.28515625" style="24" customWidth="1"/>
    <col min="1539" max="1539" width="3.85546875" style="24" customWidth="1"/>
    <col min="1540" max="1545" width="8.7109375" style="24" customWidth="1"/>
    <col min="1546" max="1792" width="8" style="24"/>
    <col min="1793" max="1793" width="5.42578125" style="24" customWidth="1"/>
    <col min="1794" max="1794" width="21.28515625" style="24" customWidth="1"/>
    <col min="1795" max="1795" width="3.85546875" style="24" customWidth="1"/>
    <col min="1796" max="1801" width="8.7109375" style="24" customWidth="1"/>
    <col min="1802" max="2048" width="8" style="24"/>
    <col min="2049" max="2049" width="5.42578125" style="24" customWidth="1"/>
    <col min="2050" max="2050" width="21.28515625" style="24" customWidth="1"/>
    <col min="2051" max="2051" width="3.85546875" style="24" customWidth="1"/>
    <col min="2052" max="2057" width="8.7109375" style="24" customWidth="1"/>
    <col min="2058" max="2304" width="8" style="24"/>
    <col min="2305" max="2305" width="5.42578125" style="24" customWidth="1"/>
    <col min="2306" max="2306" width="21.28515625" style="24" customWidth="1"/>
    <col min="2307" max="2307" width="3.85546875" style="24" customWidth="1"/>
    <col min="2308" max="2313" width="8.7109375" style="24" customWidth="1"/>
    <col min="2314" max="2560" width="8" style="24"/>
    <col min="2561" max="2561" width="5.42578125" style="24" customWidth="1"/>
    <col min="2562" max="2562" width="21.28515625" style="24" customWidth="1"/>
    <col min="2563" max="2563" width="3.85546875" style="24" customWidth="1"/>
    <col min="2564" max="2569" width="8.7109375" style="24" customWidth="1"/>
    <col min="2570" max="2816" width="8" style="24"/>
    <col min="2817" max="2817" width="5.42578125" style="24" customWidth="1"/>
    <col min="2818" max="2818" width="21.28515625" style="24" customWidth="1"/>
    <col min="2819" max="2819" width="3.85546875" style="24" customWidth="1"/>
    <col min="2820" max="2825" width="8.7109375" style="24" customWidth="1"/>
    <col min="2826" max="3072" width="8" style="24"/>
    <col min="3073" max="3073" width="5.42578125" style="24" customWidth="1"/>
    <col min="3074" max="3074" width="21.28515625" style="24" customWidth="1"/>
    <col min="3075" max="3075" width="3.85546875" style="24" customWidth="1"/>
    <col min="3076" max="3081" width="8.7109375" style="24" customWidth="1"/>
    <col min="3082" max="3328" width="8" style="24"/>
    <col min="3329" max="3329" width="5.42578125" style="24" customWidth="1"/>
    <col min="3330" max="3330" width="21.28515625" style="24" customWidth="1"/>
    <col min="3331" max="3331" width="3.85546875" style="24" customWidth="1"/>
    <col min="3332" max="3337" width="8.7109375" style="24" customWidth="1"/>
    <col min="3338" max="3584" width="8" style="24"/>
    <col min="3585" max="3585" width="5.42578125" style="24" customWidth="1"/>
    <col min="3586" max="3586" width="21.28515625" style="24" customWidth="1"/>
    <col min="3587" max="3587" width="3.85546875" style="24" customWidth="1"/>
    <col min="3588" max="3593" width="8.7109375" style="24" customWidth="1"/>
    <col min="3594" max="3840" width="8" style="24"/>
    <col min="3841" max="3841" width="5.42578125" style="24" customWidth="1"/>
    <col min="3842" max="3842" width="21.28515625" style="24" customWidth="1"/>
    <col min="3843" max="3843" width="3.85546875" style="24" customWidth="1"/>
    <col min="3844" max="3849" width="8.7109375" style="24" customWidth="1"/>
    <col min="3850" max="4096" width="8" style="24"/>
    <col min="4097" max="4097" width="5.42578125" style="24" customWidth="1"/>
    <col min="4098" max="4098" width="21.28515625" style="24" customWidth="1"/>
    <col min="4099" max="4099" width="3.85546875" style="24" customWidth="1"/>
    <col min="4100" max="4105" width="8.7109375" style="24" customWidth="1"/>
    <col min="4106" max="4352" width="8" style="24"/>
    <col min="4353" max="4353" width="5.42578125" style="24" customWidth="1"/>
    <col min="4354" max="4354" width="21.28515625" style="24" customWidth="1"/>
    <col min="4355" max="4355" width="3.85546875" style="24" customWidth="1"/>
    <col min="4356" max="4361" width="8.7109375" style="24" customWidth="1"/>
    <col min="4362" max="4608" width="8" style="24"/>
    <col min="4609" max="4609" width="5.42578125" style="24" customWidth="1"/>
    <col min="4610" max="4610" width="21.28515625" style="24" customWidth="1"/>
    <col min="4611" max="4611" width="3.85546875" style="24" customWidth="1"/>
    <col min="4612" max="4617" width="8.7109375" style="24" customWidth="1"/>
    <col min="4618" max="4864" width="8" style="24"/>
    <col min="4865" max="4865" width="5.42578125" style="24" customWidth="1"/>
    <col min="4866" max="4866" width="21.28515625" style="24" customWidth="1"/>
    <col min="4867" max="4867" width="3.85546875" style="24" customWidth="1"/>
    <col min="4868" max="4873" width="8.7109375" style="24" customWidth="1"/>
    <col min="4874" max="5120" width="8" style="24"/>
    <col min="5121" max="5121" width="5.42578125" style="24" customWidth="1"/>
    <col min="5122" max="5122" width="21.28515625" style="24" customWidth="1"/>
    <col min="5123" max="5123" width="3.85546875" style="24" customWidth="1"/>
    <col min="5124" max="5129" width="8.7109375" style="24" customWidth="1"/>
    <col min="5130" max="5376" width="8" style="24"/>
    <col min="5377" max="5377" width="5.42578125" style="24" customWidth="1"/>
    <col min="5378" max="5378" width="21.28515625" style="24" customWidth="1"/>
    <col min="5379" max="5379" width="3.85546875" style="24" customWidth="1"/>
    <col min="5380" max="5385" width="8.7109375" style="24" customWidth="1"/>
    <col min="5386" max="5632" width="8" style="24"/>
    <col min="5633" max="5633" width="5.42578125" style="24" customWidth="1"/>
    <col min="5634" max="5634" width="21.28515625" style="24" customWidth="1"/>
    <col min="5635" max="5635" width="3.85546875" style="24" customWidth="1"/>
    <col min="5636" max="5641" width="8.7109375" style="24" customWidth="1"/>
    <col min="5642" max="5888" width="8" style="24"/>
    <col min="5889" max="5889" width="5.42578125" style="24" customWidth="1"/>
    <col min="5890" max="5890" width="21.28515625" style="24" customWidth="1"/>
    <col min="5891" max="5891" width="3.85546875" style="24" customWidth="1"/>
    <col min="5892" max="5897" width="8.7109375" style="24" customWidth="1"/>
    <col min="5898" max="6144" width="8" style="24"/>
    <col min="6145" max="6145" width="5.42578125" style="24" customWidth="1"/>
    <col min="6146" max="6146" width="21.28515625" style="24" customWidth="1"/>
    <col min="6147" max="6147" width="3.85546875" style="24" customWidth="1"/>
    <col min="6148" max="6153" width="8.7109375" style="24" customWidth="1"/>
    <col min="6154" max="6400" width="8" style="24"/>
    <col min="6401" max="6401" width="5.42578125" style="24" customWidth="1"/>
    <col min="6402" max="6402" width="21.28515625" style="24" customWidth="1"/>
    <col min="6403" max="6403" width="3.85546875" style="24" customWidth="1"/>
    <col min="6404" max="6409" width="8.7109375" style="24" customWidth="1"/>
    <col min="6410" max="6656" width="8" style="24"/>
    <col min="6657" max="6657" width="5.42578125" style="24" customWidth="1"/>
    <col min="6658" max="6658" width="21.28515625" style="24" customWidth="1"/>
    <col min="6659" max="6659" width="3.85546875" style="24" customWidth="1"/>
    <col min="6660" max="6665" width="8.7109375" style="24" customWidth="1"/>
    <col min="6666" max="6912" width="8" style="24"/>
    <col min="6913" max="6913" width="5.42578125" style="24" customWidth="1"/>
    <col min="6914" max="6914" width="21.28515625" style="24" customWidth="1"/>
    <col min="6915" max="6915" width="3.85546875" style="24" customWidth="1"/>
    <col min="6916" max="6921" width="8.7109375" style="24" customWidth="1"/>
    <col min="6922" max="7168" width="8" style="24"/>
    <col min="7169" max="7169" width="5.42578125" style="24" customWidth="1"/>
    <col min="7170" max="7170" width="21.28515625" style="24" customWidth="1"/>
    <col min="7171" max="7171" width="3.85546875" style="24" customWidth="1"/>
    <col min="7172" max="7177" width="8.7109375" style="24" customWidth="1"/>
    <col min="7178" max="7424" width="8" style="24"/>
    <col min="7425" max="7425" width="5.42578125" style="24" customWidth="1"/>
    <col min="7426" max="7426" width="21.28515625" style="24" customWidth="1"/>
    <col min="7427" max="7427" width="3.85546875" style="24" customWidth="1"/>
    <col min="7428" max="7433" width="8.7109375" style="24" customWidth="1"/>
    <col min="7434" max="7680" width="8" style="24"/>
    <col min="7681" max="7681" width="5.42578125" style="24" customWidth="1"/>
    <col min="7682" max="7682" width="21.28515625" style="24" customWidth="1"/>
    <col min="7683" max="7683" width="3.85546875" style="24" customWidth="1"/>
    <col min="7684" max="7689" width="8.7109375" style="24" customWidth="1"/>
    <col min="7690" max="7936" width="8" style="24"/>
    <col min="7937" max="7937" width="5.42578125" style="24" customWidth="1"/>
    <col min="7938" max="7938" width="21.28515625" style="24" customWidth="1"/>
    <col min="7939" max="7939" width="3.85546875" style="24" customWidth="1"/>
    <col min="7940" max="7945" width="8.7109375" style="24" customWidth="1"/>
    <col min="7946" max="8192" width="8" style="24"/>
    <col min="8193" max="8193" width="5.42578125" style="24" customWidth="1"/>
    <col min="8194" max="8194" width="21.28515625" style="24" customWidth="1"/>
    <col min="8195" max="8195" width="3.85546875" style="24" customWidth="1"/>
    <col min="8196" max="8201" width="8.7109375" style="24" customWidth="1"/>
    <col min="8202" max="8448" width="8" style="24"/>
    <col min="8449" max="8449" width="5.42578125" style="24" customWidth="1"/>
    <col min="8450" max="8450" width="21.28515625" style="24" customWidth="1"/>
    <col min="8451" max="8451" width="3.85546875" style="24" customWidth="1"/>
    <col min="8452" max="8457" width="8.7109375" style="24" customWidth="1"/>
    <col min="8458" max="8704" width="8" style="24"/>
    <col min="8705" max="8705" width="5.42578125" style="24" customWidth="1"/>
    <col min="8706" max="8706" width="21.28515625" style="24" customWidth="1"/>
    <col min="8707" max="8707" width="3.85546875" style="24" customWidth="1"/>
    <col min="8708" max="8713" width="8.7109375" style="24" customWidth="1"/>
    <col min="8714" max="8960" width="8" style="24"/>
    <col min="8961" max="8961" width="5.42578125" style="24" customWidth="1"/>
    <col min="8962" max="8962" width="21.28515625" style="24" customWidth="1"/>
    <col min="8963" max="8963" width="3.85546875" style="24" customWidth="1"/>
    <col min="8964" max="8969" width="8.7109375" style="24" customWidth="1"/>
    <col min="8970" max="9216" width="8" style="24"/>
    <col min="9217" max="9217" width="5.42578125" style="24" customWidth="1"/>
    <col min="9218" max="9218" width="21.28515625" style="24" customWidth="1"/>
    <col min="9219" max="9219" width="3.85546875" style="24" customWidth="1"/>
    <col min="9220" max="9225" width="8.7109375" style="24" customWidth="1"/>
    <col min="9226" max="9472" width="8" style="24"/>
    <col min="9473" max="9473" width="5.42578125" style="24" customWidth="1"/>
    <col min="9474" max="9474" width="21.28515625" style="24" customWidth="1"/>
    <col min="9475" max="9475" width="3.85546875" style="24" customWidth="1"/>
    <col min="9476" max="9481" width="8.7109375" style="24" customWidth="1"/>
    <col min="9482" max="9728" width="8" style="24"/>
    <col min="9729" max="9729" width="5.42578125" style="24" customWidth="1"/>
    <col min="9730" max="9730" width="21.28515625" style="24" customWidth="1"/>
    <col min="9731" max="9731" width="3.85546875" style="24" customWidth="1"/>
    <col min="9732" max="9737" width="8.7109375" style="24" customWidth="1"/>
    <col min="9738" max="9984" width="8" style="24"/>
    <col min="9985" max="9985" width="5.42578125" style="24" customWidth="1"/>
    <col min="9986" max="9986" width="21.28515625" style="24" customWidth="1"/>
    <col min="9987" max="9987" width="3.85546875" style="24" customWidth="1"/>
    <col min="9988" max="9993" width="8.7109375" style="24" customWidth="1"/>
    <col min="9994" max="10240" width="8" style="24"/>
    <col min="10241" max="10241" width="5.42578125" style="24" customWidth="1"/>
    <col min="10242" max="10242" width="21.28515625" style="24" customWidth="1"/>
    <col min="10243" max="10243" width="3.85546875" style="24" customWidth="1"/>
    <col min="10244" max="10249" width="8.7109375" style="24" customWidth="1"/>
    <col min="10250" max="10496" width="8" style="24"/>
    <col min="10497" max="10497" width="5.42578125" style="24" customWidth="1"/>
    <col min="10498" max="10498" width="21.28515625" style="24" customWidth="1"/>
    <col min="10499" max="10499" width="3.85546875" style="24" customWidth="1"/>
    <col min="10500" max="10505" width="8.7109375" style="24" customWidth="1"/>
    <col min="10506" max="10752" width="8" style="24"/>
    <col min="10753" max="10753" width="5.42578125" style="24" customWidth="1"/>
    <col min="10754" max="10754" width="21.28515625" style="24" customWidth="1"/>
    <col min="10755" max="10755" width="3.85546875" style="24" customWidth="1"/>
    <col min="10756" max="10761" width="8.7109375" style="24" customWidth="1"/>
    <col min="10762" max="11008" width="8" style="24"/>
    <col min="11009" max="11009" width="5.42578125" style="24" customWidth="1"/>
    <col min="11010" max="11010" width="21.28515625" style="24" customWidth="1"/>
    <col min="11011" max="11011" width="3.85546875" style="24" customWidth="1"/>
    <col min="11012" max="11017" width="8.7109375" style="24" customWidth="1"/>
    <col min="11018" max="11264" width="8" style="24"/>
    <col min="11265" max="11265" width="5.42578125" style="24" customWidth="1"/>
    <col min="11266" max="11266" width="21.28515625" style="24" customWidth="1"/>
    <col min="11267" max="11267" width="3.85546875" style="24" customWidth="1"/>
    <col min="11268" max="11273" width="8.7109375" style="24" customWidth="1"/>
    <col min="11274" max="11520" width="8" style="24"/>
    <col min="11521" max="11521" width="5.42578125" style="24" customWidth="1"/>
    <col min="11522" max="11522" width="21.28515625" style="24" customWidth="1"/>
    <col min="11523" max="11523" width="3.85546875" style="24" customWidth="1"/>
    <col min="11524" max="11529" width="8.7109375" style="24" customWidth="1"/>
    <col min="11530" max="11776" width="8" style="24"/>
    <col min="11777" max="11777" width="5.42578125" style="24" customWidth="1"/>
    <col min="11778" max="11778" width="21.28515625" style="24" customWidth="1"/>
    <col min="11779" max="11779" width="3.85546875" style="24" customWidth="1"/>
    <col min="11780" max="11785" width="8.7109375" style="24" customWidth="1"/>
    <col min="11786" max="12032" width="8" style="24"/>
    <col min="12033" max="12033" width="5.42578125" style="24" customWidth="1"/>
    <col min="12034" max="12034" width="21.28515625" style="24" customWidth="1"/>
    <col min="12035" max="12035" width="3.85546875" style="24" customWidth="1"/>
    <col min="12036" max="12041" width="8.7109375" style="24" customWidth="1"/>
    <col min="12042" max="12288" width="8" style="24"/>
    <col min="12289" max="12289" width="5.42578125" style="24" customWidth="1"/>
    <col min="12290" max="12290" width="21.28515625" style="24" customWidth="1"/>
    <col min="12291" max="12291" width="3.85546875" style="24" customWidth="1"/>
    <col min="12292" max="12297" width="8.7109375" style="24" customWidth="1"/>
    <col min="12298" max="12544" width="8" style="24"/>
    <col min="12545" max="12545" width="5.42578125" style="24" customWidth="1"/>
    <col min="12546" max="12546" width="21.28515625" style="24" customWidth="1"/>
    <col min="12547" max="12547" width="3.85546875" style="24" customWidth="1"/>
    <col min="12548" max="12553" width="8.7109375" style="24" customWidth="1"/>
    <col min="12554" max="12800" width="8" style="24"/>
    <col min="12801" max="12801" width="5.42578125" style="24" customWidth="1"/>
    <col min="12802" max="12802" width="21.28515625" style="24" customWidth="1"/>
    <col min="12803" max="12803" width="3.85546875" style="24" customWidth="1"/>
    <col min="12804" max="12809" width="8.7109375" style="24" customWidth="1"/>
    <col min="12810" max="13056" width="8" style="24"/>
    <col min="13057" max="13057" width="5.42578125" style="24" customWidth="1"/>
    <col min="13058" max="13058" width="21.28515625" style="24" customWidth="1"/>
    <col min="13059" max="13059" width="3.85546875" style="24" customWidth="1"/>
    <col min="13060" max="13065" width="8.7109375" style="24" customWidth="1"/>
    <col min="13066" max="13312" width="8" style="24"/>
    <col min="13313" max="13313" width="5.42578125" style="24" customWidth="1"/>
    <col min="13314" max="13314" width="21.28515625" style="24" customWidth="1"/>
    <col min="13315" max="13315" width="3.85546875" style="24" customWidth="1"/>
    <col min="13316" max="13321" width="8.7109375" style="24" customWidth="1"/>
    <col min="13322" max="13568" width="8" style="24"/>
    <col min="13569" max="13569" width="5.42578125" style="24" customWidth="1"/>
    <col min="13570" max="13570" width="21.28515625" style="24" customWidth="1"/>
    <col min="13571" max="13571" width="3.85546875" style="24" customWidth="1"/>
    <col min="13572" max="13577" width="8.7109375" style="24" customWidth="1"/>
    <col min="13578" max="13824" width="8" style="24"/>
    <col min="13825" max="13825" width="5.42578125" style="24" customWidth="1"/>
    <col min="13826" max="13826" width="21.28515625" style="24" customWidth="1"/>
    <col min="13827" max="13827" width="3.85546875" style="24" customWidth="1"/>
    <col min="13828" max="13833" width="8.7109375" style="24" customWidth="1"/>
    <col min="13834" max="14080" width="8" style="24"/>
    <col min="14081" max="14081" width="5.42578125" style="24" customWidth="1"/>
    <col min="14082" max="14082" width="21.28515625" style="24" customWidth="1"/>
    <col min="14083" max="14083" width="3.85546875" style="24" customWidth="1"/>
    <col min="14084" max="14089" width="8.7109375" style="24" customWidth="1"/>
    <col min="14090" max="14336" width="8" style="24"/>
    <col min="14337" max="14337" width="5.42578125" style="24" customWidth="1"/>
    <col min="14338" max="14338" width="21.28515625" style="24" customWidth="1"/>
    <col min="14339" max="14339" width="3.85546875" style="24" customWidth="1"/>
    <col min="14340" max="14345" width="8.7109375" style="24" customWidth="1"/>
    <col min="14346" max="14592" width="8" style="24"/>
    <col min="14593" max="14593" width="5.42578125" style="24" customWidth="1"/>
    <col min="14594" max="14594" width="21.28515625" style="24" customWidth="1"/>
    <col min="14595" max="14595" width="3.85546875" style="24" customWidth="1"/>
    <col min="14596" max="14601" width="8.7109375" style="24" customWidth="1"/>
    <col min="14602" max="14848" width="8" style="24"/>
    <col min="14849" max="14849" width="5.42578125" style="24" customWidth="1"/>
    <col min="14850" max="14850" width="21.28515625" style="24" customWidth="1"/>
    <col min="14851" max="14851" width="3.85546875" style="24" customWidth="1"/>
    <col min="14852" max="14857" width="8.7109375" style="24" customWidth="1"/>
    <col min="14858" max="15104" width="8" style="24"/>
    <col min="15105" max="15105" width="5.42578125" style="24" customWidth="1"/>
    <col min="15106" max="15106" width="21.28515625" style="24" customWidth="1"/>
    <col min="15107" max="15107" width="3.85546875" style="24" customWidth="1"/>
    <col min="15108" max="15113" width="8.7109375" style="24" customWidth="1"/>
    <col min="15114" max="15360" width="8" style="24"/>
    <col min="15361" max="15361" width="5.42578125" style="24" customWidth="1"/>
    <col min="15362" max="15362" width="21.28515625" style="24" customWidth="1"/>
    <col min="15363" max="15363" width="3.85546875" style="24" customWidth="1"/>
    <col min="15364" max="15369" width="8.7109375" style="24" customWidth="1"/>
    <col min="15370" max="15616" width="8" style="24"/>
    <col min="15617" max="15617" width="5.42578125" style="24" customWidth="1"/>
    <col min="15618" max="15618" width="21.28515625" style="24" customWidth="1"/>
    <col min="15619" max="15619" width="3.85546875" style="24" customWidth="1"/>
    <col min="15620" max="15625" width="8.7109375" style="24" customWidth="1"/>
    <col min="15626" max="15872" width="8" style="24"/>
    <col min="15873" max="15873" width="5.42578125" style="24" customWidth="1"/>
    <col min="15874" max="15874" width="21.28515625" style="24" customWidth="1"/>
    <col min="15875" max="15875" width="3.85546875" style="24" customWidth="1"/>
    <col min="15876" max="15881" width="8.7109375" style="24" customWidth="1"/>
    <col min="15882" max="16128" width="8" style="24"/>
    <col min="16129" max="16129" width="5.42578125" style="24" customWidth="1"/>
    <col min="16130" max="16130" width="21.28515625" style="24" customWidth="1"/>
    <col min="16131" max="16131" width="3.85546875" style="24" customWidth="1"/>
    <col min="16132" max="16137" width="8.7109375" style="24" customWidth="1"/>
    <col min="16138" max="16384" width="8" style="24"/>
  </cols>
  <sheetData>
    <row r="6" spans="1:10" ht="15" customHeight="1" x14ac:dyDescent="0.25">
      <c r="A6" s="23" t="s">
        <v>143</v>
      </c>
    </row>
    <row r="7" spans="1:10" ht="15" customHeight="1" x14ac:dyDescent="0.25">
      <c r="A7" s="25"/>
      <c r="B7" s="104"/>
      <c r="C7" s="106"/>
      <c r="D7" s="163">
        <v>2500</v>
      </c>
      <c r="E7" s="164"/>
      <c r="F7" s="163">
        <v>2510</v>
      </c>
      <c r="G7" s="164"/>
      <c r="H7" s="165">
        <v>8300</v>
      </c>
      <c r="I7" s="164"/>
    </row>
    <row r="8" spans="1:10" ht="15" customHeight="1" x14ac:dyDescent="0.25">
      <c r="A8" s="29" t="s">
        <v>1</v>
      </c>
      <c r="B8" s="111" t="s">
        <v>99</v>
      </c>
      <c r="C8" s="107"/>
      <c r="D8" s="166" t="s">
        <v>90</v>
      </c>
      <c r="E8" s="167"/>
      <c r="F8" s="166" t="s">
        <v>91</v>
      </c>
      <c r="G8" s="167"/>
      <c r="H8" s="166" t="s">
        <v>92</v>
      </c>
      <c r="I8" s="167"/>
    </row>
    <row r="9" spans="1:10" ht="15" customHeight="1" x14ac:dyDescent="0.25">
      <c r="A9" s="37" t="s">
        <v>5</v>
      </c>
      <c r="B9" s="24" t="s">
        <v>6</v>
      </c>
      <c r="C9" s="112">
        <v>1</v>
      </c>
      <c r="D9" s="113"/>
      <c r="E9" s="113">
        <v>60000</v>
      </c>
      <c r="F9" s="113"/>
      <c r="G9" s="113"/>
      <c r="H9" s="113"/>
      <c r="I9" s="35"/>
      <c r="J9" s="110"/>
    </row>
    <row r="10" spans="1:10" ht="15" customHeight="1" x14ac:dyDescent="0.25">
      <c r="A10" s="37" t="s">
        <v>93</v>
      </c>
      <c r="B10" s="114" t="s">
        <v>96</v>
      </c>
      <c r="C10" s="115">
        <v>2</v>
      </c>
      <c r="D10" s="113"/>
      <c r="E10" s="113"/>
      <c r="F10" s="113">
        <v>30000</v>
      </c>
      <c r="G10" s="113"/>
      <c r="H10" s="113"/>
      <c r="I10" s="35"/>
    </row>
    <row r="11" spans="1:10" ht="15" customHeight="1" x14ac:dyDescent="0.25">
      <c r="A11" s="37" t="s">
        <v>94</v>
      </c>
      <c r="B11" s="114" t="s">
        <v>97</v>
      </c>
      <c r="C11" s="115">
        <v>3</v>
      </c>
      <c r="D11" s="113"/>
      <c r="E11" s="113"/>
      <c r="F11" s="113">
        <v>30000</v>
      </c>
      <c r="G11" s="113"/>
      <c r="H11" s="113"/>
      <c r="I11" s="35"/>
    </row>
    <row r="12" spans="1:10" ht="15" customHeight="1" x14ac:dyDescent="0.25">
      <c r="A12" s="101">
        <v>41922</v>
      </c>
      <c r="B12" s="116" t="s">
        <v>95</v>
      </c>
      <c r="C12" s="112">
        <v>4</v>
      </c>
      <c r="D12" s="113">
        <v>62000</v>
      </c>
      <c r="E12" s="113"/>
      <c r="F12" s="113"/>
      <c r="G12" s="113">
        <v>62000</v>
      </c>
      <c r="H12" s="113"/>
      <c r="I12" s="35"/>
    </row>
    <row r="13" spans="1:10" ht="15" customHeight="1" x14ac:dyDescent="0.25">
      <c r="A13" s="101">
        <v>41943</v>
      </c>
      <c r="B13" s="24" t="s">
        <v>98</v>
      </c>
      <c r="C13" s="112">
        <v>5</v>
      </c>
      <c r="D13" s="117"/>
      <c r="E13" s="117"/>
      <c r="F13" s="117">
        <v>2000</v>
      </c>
      <c r="G13" s="117"/>
      <c r="H13" s="117"/>
      <c r="I13" s="38"/>
    </row>
    <row r="14" spans="1:10" ht="15" customHeight="1" x14ac:dyDescent="0.25">
      <c r="A14" s="33" t="s">
        <v>7</v>
      </c>
      <c r="B14" s="24" t="s">
        <v>92</v>
      </c>
      <c r="C14" s="112">
        <v>6</v>
      </c>
      <c r="D14" s="117"/>
      <c r="E14" s="117">
        <v>72000</v>
      </c>
      <c r="F14" s="117"/>
      <c r="G14" s="117"/>
      <c r="H14" s="117">
        <v>72000</v>
      </c>
      <c r="I14" s="38"/>
    </row>
    <row r="15" spans="1:10" ht="15" customHeight="1" x14ac:dyDescent="0.25">
      <c r="A15" s="33" t="s">
        <v>7</v>
      </c>
      <c r="B15" s="24" t="s">
        <v>11</v>
      </c>
      <c r="C15" s="112"/>
      <c r="D15" s="118">
        <f>SUM(D9:D14)</f>
        <v>62000</v>
      </c>
      <c r="E15" s="118">
        <f>SUM(E9:E14)</f>
        <v>132000</v>
      </c>
      <c r="F15" s="118">
        <f>SUM(F9:F14)</f>
        <v>62000</v>
      </c>
      <c r="G15" s="118">
        <f>SUM(G9:G14)</f>
        <v>62000</v>
      </c>
      <c r="H15" s="118">
        <f>SUM(H9:H14)</f>
        <v>72000</v>
      </c>
      <c r="I15" s="39"/>
    </row>
    <row r="16" spans="1:10" ht="15" customHeight="1" x14ac:dyDescent="0.25">
      <c r="A16" s="33" t="s">
        <v>7</v>
      </c>
      <c r="B16" s="24" t="s">
        <v>100</v>
      </c>
      <c r="C16" s="108"/>
      <c r="D16" s="43"/>
      <c r="E16" s="43"/>
      <c r="F16" s="43"/>
      <c r="G16" s="43"/>
      <c r="H16" s="43"/>
      <c r="I16" s="103">
        <f>H15-I15</f>
        <v>72000</v>
      </c>
    </row>
    <row r="17" spans="1:9" ht="15" customHeight="1" x14ac:dyDescent="0.25">
      <c r="A17" s="33" t="s">
        <v>7</v>
      </c>
      <c r="B17" s="24" t="s">
        <v>101</v>
      </c>
      <c r="C17" s="108"/>
      <c r="D17" s="102">
        <f>E18-D15</f>
        <v>70000</v>
      </c>
      <c r="E17" s="100"/>
      <c r="F17" s="100"/>
      <c r="G17" s="100"/>
      <c r="H17" s="100"/>
      <c r="I17" s="100"/>
    </row>
    <row r="18" spans="1:9" ht="15" customHeight="1" thickBot="1" x14ac:dyDescent="0.3">
      <c r="A18" s="41"/>
      <c r="B18" s="34"/>
      <c r="C18" s="109"/>
      <c r="D18" s="119">
        <f t="shared" ref="D18:I18" si="0">SUM(D15:D17)</f>
        <v>132000</v>
      </c>
      <c r="E18" s="119">
        <f t="shared" si="0"/>
        <v>132000</v>
      </c>
      <c r="F18" s="119">
        <f t="shared" si="0"/>
        <v>62000</v>
      </c>
      <c r="G18" s="119">
        <f t="shared" si="0"/>
        <v>62000</v>
      </c>
      <c r="H18" s="119">
        <f t="shared" si="0"/>
        <v>72000</v>
      </c>
      <c r="I18" s="119">
        <f t="shared" si="0"/>
        <v>72000</v>
      </c>
    </row>
    <row r="19" spans="1:9" ht="15" customHeight="1" thickTop="1" x14ac:dyDescent="0.25">
      <c r="E19" s="34"/>
      <c r="F19" s="34"/>
      <c r="G19" s="34"/>
      <c r="H19" s="34"/>
      <c r="I19" s="34"/>
    </row>
  </sheetData>
  <mergeCells count="6">
    <mergeCell ref="D7:E7"/>
    <mergeCell ref="F7:G7"/>
    <mergeCell ref="H7:I7"/>
    <mergeCell ref="D8:E8"/>
    <mergeCell ref="F8:G8"/>
    <mergeCell ref="H8:I8"/>
  </mergeCells>
  <pageMargins left="0.75" right="0.75" top="1" bottom="1" header="0.5" footer="0.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6"/>
  <sheetViews>
    <sheetView tabSelected="1" workbookViewId="0">
      <selection activeCell="B8" sqref="B8"/>
    </sheetView>
  </sheetViews>
  <sheetFormatPr baseColWidth="10" defaultColWidth="8" defaultRowHeight="12.75" x14ac:dyDescent="0.2"/>
  <cols>
    <col min="1" max="1" width="4.140625" style="1" customWidth="1"/>
    <col min="2" max="2" width="19.140625" style="1" customWidth="1"/>
    <col min="3" max="3" width="4.42578125" style="1" customWidth="1"/>
    <col min="4" max="5" width="7.7109375" style="1" customWidth="1"/>
    <col min="6" max="6" width="7.42578125" style="1" customWidth="1"/>
    <col min="7" max="7" width="9.140625" style="1" customWidth="1"/>
    <col min="8" max="15" width="7.7109375" style="1" customWidth="1"/>
    <col min="16" max="16" width="8.7109375" style="1" customWidth="1"/>
    <col min="17" max="21" width="7.7109375" style="1" customWidth="1"/>
    <col min="22" max="22" width="8.28515625" style="1" customWidth="1"/>
    <col min="23" max="27" width="7.7109375" style="1" customWidth="1"/>
    <col min="28" max="28" width="6.85546875" style="120" customWidth="1"/>
    <col min="29" max="256" width="8" style="1"/>
    <col min="257" max="257" width="4.140625" style="1" customWidth="1"/>
    <col min="258" max="258" width="19.140625" style="1" customWidth="1"/>
    <col min="259" max="259" width="4.42578125" style="1" customWidth="1"/>
    <col min="260" max="261" width="7.7109375" style="1" customWidth="1"/>
    <col min="262" max="262" width="7.42578125" style="1" customWidth="1"/>
    <col min="263" max="263" width="9.140625" style="1" customWidth="1"/>
    <col min="264" max="271" width="7.7109375" style="1" customWidth="1"/>
    <col min="272" max="272" width="8.7109375" style="1" customWidth="1"/>
    <col min="273" max="277" width="7.7109375" style="1" customWidth="1"/>
    <col min="278" max="278" width="8.28515625" style="1" customWidth="1"/>
    <col min="279" max="283" width="7.7109375" style="1" customWidth="1"/>
    <col min="284" max="284" width="6.85546875" style="1" customWidth="1"/>
    <col min="285" max="512" width="8" style="1"/>
    <col min="513" max="513" width="4.140625" style="1" customWidth="1"/>
    <col min="514" max="514" width="19.140625" style="1" customWidth="1"/>
    <col min="515" max="515" width="4.42578125" style="1" customWidth="1"/>
    <col min="516" max="517" width="7.7109375" style="1" customWidth="1"/>
    <col min="518" max="518" width="7.42578125" style="1" customWidth="1"/>
    <col min="519" max="519" width="9.140625" style="1" customWidth="1"/>
    <col min="520" max="527" width="7.7109375" style="1" customWidth="1"/>
    <col min="528" max="528" width="8.7109375" style="1" customWidth="1"/>
    <col min="529" max="533" width="7.7109375" style="1" customWidth="1"/>
    <col min="534" max="534" width="8.28515625" style="1" customWidth="1"/>
    <col min="535" max="539" width="7.7109375" style="1" customWidth="1"/>
    <col min="540" max="540" width="6.85546875" style="1" customWidth="1"/>
    <col min="541" max="768" width="8" style="1"/>
    <col min="769" max="769" width="4.140625" style="1" customWidth="1"/>
    <col min="770" max="770" width="19.140625" style="1" customWidth="1"/>
    <col min="771" max="771" width="4.42578125" style="1" customWidth="1"/>
    <col min="772" max="773" width="7.7109375" style="1" customWidth="1"/>
    <col min="774" max="774" width="7.42578125" style="1" customWidth="1"/>
    <col min="775" max="775" width="9.140625" style="1" customWidth="1"/>
    <col min="776" max="783" width="7.7109375" style="1" customWidth="1"/>
    <col min="784" max="784" width="8.7109375" style="1" customWidth="1"/>
    <col min="785" max="789" width="7.7109375" style="1" customWidth="1"/>
    <col min="790" max="790" width="8.28515625" style="1" customWidth="1"/>
    <col min="791" max="795" width="7.7109375" style="1" customWidth="1"/>
    <col min="796" max="796" width="6.85546875" style="1" customWidth="1"/>
    <col min="797" max="1024" width="8" style="1"/>
    <col min="1025" max="1025" width="4.140625" style="1" customWidth="1"/>
    <col min="1026" max="1026" width="19.140625" style="1" customWidth="1"/>
    <col min="1027" max="1027" width="4.42578125" style="1" customWidth="1"/>
    <col min="1028" max="1029" width="7.7109375" style="1" customWidth="1"/>
    <col min="1030" max="1030" width="7.42578125" style="1" customWidth="1"/>
    <col min="1031" max="1031" width="9.140625" style="1" customWidth="1"/>
    <col min="1032" max="1039" width="7.7109375" style="1" customWidth="1"/>
    <col min="1040" max="1040" width="8.7109375" style="1" customWidth="1"/>
    <col min="1041" max="1045" width="7.7109375" style="1" customWidth="1"/>
    <col min="1046" max="1046" width="8.28515625" style="1" customWidth="1"/>
    <col min="1047" max="1051" width="7.7109375" style="1" customWidth="1"/>
    <col min="1052" max="1052" width="6.85546875" style="1" customWidth="1"/>
    <col min="1053" max="1280" width="8" style="1"/>
    <col min="1281" max="1281" width="4.140625" style="1" customWidth="1"/>
    <col min="1282" max="1282" width="19.140625" style="1" customWidth="1"/>
    <col min="1283" max="1283" width="4.42578125" style="1" customWidth="1"/>
    <col min="1284" max="1285" width="7.7109375" style="1" customWidth="1"/>
    <col min="1286" max="1286" width="7.42578125" style="1" customWidth="1"/>
    <col min="1287" max="1287" width="9.140625" style="1" customWidth="1"/>
    <col min="1288" max="1295" width="7.7109375" style="1" customWidth="1"/>
    <col min="1296" max="1296" width="8.7109375" style="1" customWidth="1"/>
    <col min="1297" max="1301" width="7.7109375" style="1" customWidth="1"/>
    <col min="1302" max="1302" width="8.28515625" style="1" customWidth="1"/>
    <col min="1303" max="1307" width="7.7109375" style="1" customWidth="1"/>
    <col min="1308" max="1308" width="6.85546875" style="1" customWidth="1"/>
    <col min="1309" max="1536" width="8" style="1"/>
    <col min="1537" max="1537" width="4.140625" style="1" customWidth="1"/>
    <col min="1538" max="1538" width="19.140625" style="1" customWidth="1"/>
    <col min="1539" max="1539" width="4.42578125" style="1" customWidth="1"/>
    <col min="1540" max="1541" width="7.7109375" style="1" customWidth="1"/>
    <col min="1542" max="1542" width="7.42578125" style="1" customWidth="1"/>
    <col min="1543" max="1543" width="9.140625" style="1" customWidth="1"/>
    <col min="1544" max="1551" width="7.7109375" style="1" customWidth="1"/>
    <col min="1552" max="1552" width="8.7109375" style="1" customWidth="1"/>
    <col min="1553" max="1557" width="7.7109375" style="1" customWidth="1"/>
    <col min="1558" max="1558" width="8.28515625" style="1" customWidth="1"/>
    <col min="1559" max="1563" width="7.7109375" style="1" customWidth="1"/>
    <col min="1564" max="1564" width="6.85546875" style="1" customWidth="1"/>
    <col min="1565" max="1792" width="8" style="1"/>
    <col min="1793" max="1793" width="4.140625" style="1" customWidth="1"/>
    <col min="1794" max="1794" width="19.140625" style="1" customWidth="1"/>
    <col min="1795" max="1795" width="4.42578125" style="1" customWidth="1"/>
    <col min="1796" max="1797" width="7.7109375" style="1" customWidth="1"/>
    <col min="1798" max="1798" width="7.42578125" style="1" customWidth="1"/>
    <col min="1799" max="1799" width="9.140625" style="1" customWidth="1"/>
    <col min="1800" max="1807" width="7.7109375" style="1" customWidth="1"/>
    <col min="1808" max="1808" width="8.7109375" style="1" customWidth="1"/>
    <col min="1809" max="1813" width="7.7109375" style="1" customWidth="1"/>
    <col min="1814" max="1814" width="8.28515625" style="1" customWidth="1"/>
    <col min="1815" max="1819" width="7.7109375" style="1" customWidth="1"/>
    <col min="1820" max="1820" width="6.85546875" style="1" customWidth="1"/>
    <col min="1821" max="2048" width="8" style="1"/>
    <col min="2049" max="2049" width="4.140625" style="1" customWidth="1"/>
    <col min="2050" max="2050" width="19.140625" style="1" customWidth="1"/>
    <col min="2051" max="2051" width="4.42578125" style="1" customWidth="1"/>
    <col min="2052" max="2053" width="7.7109375" style="1" customWidth="1"/>
    <col min="2054" max="2054" width="7.42578125" style="1" customWidth="1"/>
    <col min="2055" max="2055" width="9.140625" style="1" customWidth="1"/>
    <col min="2056" max="2063" width="7.7109375" style="1" customWidth="1"/>
    <col min="2064" max="2064" width="8.7109375" style="1" customWidth="1"/>
    <col min="2065" max="2069" width="7.7109375" style="1" customWidth="1"/>
    <col min="2070" max="2070" width="8.28515625" style="1" customWidth="1"/>
    <col min="2071" max="2075" width="7.7109375" style="1" customWidth="1"/>
    <col min="2076" max="2076" width="6.85546875" style="1" customWidth="1"/>
    <col min="2077" max="2304" width="8" style="1"/>
    <col min="2305" max="2305" width="4.140625" style="1" customWidth="1"/>
    <col min="2306" max="2306" width="19.140625" style="1" customWidth="1"/>
    <col min="2307" max="2307" width="4.42578125" style="1" customWidth="1"/>
    <col min="2308" max="2309" width="7.7109375" style="1" customWidth="1"/>
    <col min="2310" max="2310" width="7.42578125" style="1" customWidth="1"/>
    <col min="2311" max="2311" width="9.140625" style="1" customWidth="1"/>
    <col min="2312" max="2319" width="7.7109375" style="1" customWidth="1"/>
    <col min="2320" max="2320" width="8.7109375" style="1" customWidth="1"/>
    <col min="2321" max="2325" width="7.7109375" style="1" customWidth="1"/>
    <col min="2326" max="2326" width="8.28515625" style="1" customWidth="1"/>
    <col min="2327" max="2331" width="7.7109375" style="1" customWidth="1"/>
    <col min="2332" max="2332" width="6.85546875" style="1" customWidth="1"/>
    <col min="2333" max="2560" width="8" style="1"/>
    <col min="2561" max="2561" width="4.140625" style="1" customWidth="1"/>
    <col min="2562" max="2562" width="19.140625" style="1" customWidth="1"/>
    <col min="2563" max="2563" width="4.42578125" style="1" customWidth="1"/>
    <col min="2564" max="2565" width="7.7109375" style="1" customWidth="1"/>
    <col min="2566" max="2566" width="7.42578125" style="1" customWidth="1"/>
    <col min="2567" max="2567" width="9.140625" style="1" customWidth="1"/>
    <col min="2568" max="2575" width="7.7109375" style="1" customWidth="1"/>
    <col min="2576" max="2576" width="8.7109375" style="1" customWidth="1"/>
    <col min="2577" max="2581" width="7.7109375" style="1" customWidth="1"/>
    <col min="2582" max="2582" width="8.28515625" style="1" customWidth="1"/>
    <col min="2583" max="2587" width="7.7109375" style="1" customWidth="1"/>
    <col min="2588" max="2588" width="6.85546875" style="1" customWidth="1"/>
    <col min="2589" max="2816" width="8" style="1"/>
    <col min="2817" max="2817" width="4.140625" style="1" customWidth="1"/>
    <col min="2818" max="2818" width="19.140625" style="1" customWidth="1"/>
    <col min="2819" max="2819" width="4.42578125" style="1" customWidth="1"/>
    <col min="2820" max="2821" width="7.7109375" style="1" customWidth="1"/>
    <col min="2822" max="2822" width="7.42578125" style="1" customWidth="1"/>
    <col min="2823" max="2823" width="9.140625" style="1" customWidth="1"/>
    <col min="2824" max="2831" width="7.7109375" style="1" customWidth="1"/>
    <col min="2832" max="2832" width="8.7109375" style="1" customWidth="1"/>
    <col min="2833" max="2837" width="7.7109375" style="1" customWidth="1"/>
    <col min="2838" max="2838" width="8.28515625" style="1" customWidth="1"/>
    <col min="2839" max="2843" width="7.7109375" style="1" customWidth="1"/>
    <col min="2844" max="2844" width="6.85546875" style="1" customWidth="1"/>
    <col min="2845" max="3072" width="8" style="1"/>
    <col min="3073" max="3073" width="4.140625" style="1" customWidth="1"/>
    <col min="3074" max="3074" width="19.140625" style="1" customWidth="1"/>
    <col min="3075" max="3075" width="4.42578125" style="1" customWidth="1"/>
    <col min="3076" max="3077" width="7.7109375" style="1" customWidth="1"/>
    <col min="3078" max="3078" width="7.42578125" style="1" customWidth="1"/>
    <col min="3079" max="3079" width="9.140625" style="1" customWidth="1"/>
    <col min="3080" max="3087" width="7.7109375" style="1" customWidth="1"/>
    <col min="3088" max="3088" width="8.7109375" style="1" customWidth="1"/>
    <col min="3089" max="3093" width="7.7109375" style="1" customWidth="1"/>
    <col min="3094" max="3094" width="8.28515625" style="1" customWidth="1"/>
    <col min="3095" max="3099" width="7.7109375" style="1" customWidth="1"/>
    <col min="3100" max="3100" width="6.85546875" style="1" customWidth="1"/>
    <col min="3101" max="3328" width="8" style="1"/>
    <col min="3329" max="3329" width="4.140625" style="1" customWidth="1"/>
    <col min="3330" max="3330" width="19.140625" style="1" customWidth="1"/>
    <col min="3331" max="3331" width="4.42578125" style="1" customWidth="1"/>
    <col min="3332" max="3333" width="7.7109375" style="1" customWidth="1"/>
    <col min="3334" max="3334" width="7.42578125" style="1" customWidth="1"/>
    <col min="3335" max="3335" width="9.140625" style="1" customWidth="1"/>
    <col min="3336" max="3343" width="7.7109375" style="1" customWidth="1"/>
    <col min="3344" max="3344" width="8.7109375" style="1" customWidth="1"/>
    <col min="3345" max="3349" width="7.7109375" style="1" customWidth="1"/>
    <col min="3350" max="3350" width="8.28515625" style="1" customWidth="1"/>
    <col min="3351" max="3355" width="7.7109375" style="1" customWidth="1"/>
    <col min="3356" max="3356" width="6.85546875" style="1" customWidth="1"/>
    <col min="3357" max="3584" width="8" style="1"/>
    <col min="3585" max="3585" width="4.140625" style="1" customWidth="1"/>
    <col min="3586" max="3586" width="19.140625" style="1" customWidth="1"/>
    <col min="3587" max="3587" width="4.42578125" style="1" customWidth="1"/>
    <col min="3588" max="3589" width="7.7109375" style="1" customWidth="1"/>
    <col min="3590" max="3590" width="7.42578125" style="1" customWidth="1"/>
    <col min="3591" max="3591" width="9.140625" style="1" customWidth="1"/>
    <col min="3592" max="3599" width="7.7109375" style="1" customWidth="1"/>
    <col min="3600" max="3600" width="8.7109375" style="1" customWidth="1"/>
    <col min="3601" max="3605" width="7.7109375" style="1" customWidth="1"/>
    <col min="3606" max="3606" width="8.28515625" style="1" customWidth="1"/>
    <col min="3607" max="3611" width="7.7109375" style="1" customWidth="1"/>
    <col min="3612" max="3612" width="6.85546875" style="1" customWidth="1"/>
    <col min="3613" max="3840" width="8" style="1"/>
    <col min="3841" max="3841" width="4.140625" style="1" customWidth="1"/>
    <col min="3842" max="3842" width="19.140625" style="1" customWidth="1"/>
    <col min="3843" max="3843" width="4.42578125" style="1" customWidth="1"/>
    <col min="3844" max="3845" width="7.7109375" style="1" customWidth="1"/>
    <col min="3846" max="3846" width="7.42578125" style="1" customWidth="1"/>
    <col min="3847" max="3847" width="9.140625" style="1" customWidth="1"/>
    <col min="3848" max="3855" width="7.7109375" style="1" customWidth="1"/>
    <col min="3856" max="3856" width="8.7109375" style="1" customWidth="1"/>
    <col min="3857" max="3861" width="7.7109375" style="1" customWidth="1"/>
    <col min="3862" max="3862" width="8.28515625" style="1" customWidth="1"/>
    <col min="3863" max="3867" width="7.7109375" style="1" customWidth="1"/>
    <col min="3868" max="3868" width="6.85546875" style="1" customWidth="1"/>
    <col min="3869" max="4096" width="8" style="1"/>
    <col min="4097" max="4097" width="4.140625" style="1" customWidth="1"/>
    <col min="4098" max="4098" width="19.140625" style="1" customWidth="1"/>
    <col min="4099" max="4099" width="4.42578125" style="1" customWidth="1"/>
    <col min="4100" max="4101" width="7.7109375" style="1" customWidth="1"/>
    <col min="4102" max="4102" width="7.42578125" style="1" customWidth="1"/>
    <col min="4103" max="4103" width="9.140625" style="1" customWidth="1"/>
    <col min="4104" max="4111" width="7.7109375" style="1" customWidth="1"/>
    <col min="4112" max="4112" width="8.7109375" style="1" customWidth="1"/>
    <col min="4113" max="4117" width="7.7109375" style="1" customWidth="1"/>
    <col min="4118" max="4118" width="8.28515625" style="1" customWidth="1"/>
    <col min="4119" max="4123" width="7.7109375" style="1" customWidth="1"/>
    <col min="4124" max="4124" width="6.85546875" style="1" customWidth="1"/>
    <col min="4125" max="4352" width="8" style="1"/>
    <col min="4353" max="4353" width="4.140625" style="1" customWidth="1"/>
    <col min="4354" max="4354" width="19.140625" style="1" customWidth="1"/>
    <col min="4355" max="4355" width="4.42578125" style="1" customWidth="1"/>
    <col min="4356" max="4357" width="7.7109375" style="1" customWidth="1"/>
    <col min="4358" max="4358" width="7.42578125" style="1" customWidth="1"/>
    <col min="4359" max="4359" width="9.140625" style="1" customWidth="1"/>
    <col min="4360" max="4367" width="7.7109375" style="1" customWidth="1"/>
    <col min="4368" max="4368" width="8.7109375" style="1" customWidth="1"/>
    <col min="4369" max="4373" width="7.7109375" style="1" customWidth="1"/>
    <col min="4374" max="4374" width="8.28515625" style="1" customWidth="1"/>
    <col min="4375" max="4379" width="7.7109375" style="1" customWidth="1"/>
    <col min="4380" max="4380" width="6.85546875" style="1" customWidth="1"/>
    <col min="4381" max="4608" width="8" style="1"/>
    <col min="4609" max="4609" width="4.140625" style="1" customWidth="1"/>
    <col min="4610" max="4610" width="19.140625" style="1" customWidth="1"/>
    <col min="4611" max="4611" width="4.42578125" style="1" customWidth="1"/>
    <col min="4612" max="4613" width="7.7109375" style="1" customWidth="1"/>
    <col min="4614" max="4614" width="7.42578125" style="1" customWidth="1"/>
    <col min="4615" max="4615" width="9.140625" style="1" customWidth="1"/>
    <col min="4616" max="4623" width="7.7109375" style="1" customWidth="1"/>
    <col min="4624" max="4624" width="8.7109375" style="1" customWidth="1"/>
    <col min="4625" max="4629" width="7.7109375" style="1" customWidth="1"/>
    <col min="4630" max="4630" width="8.28515625" style="1" customWidth="1"/>
    <col min="4631" max="4635" width="7.7109375" style="1" customWidth="1"/>
    <col min="4636" max="4636" width="6.85546875" style="1" customWidth="1"/>
    <col min="4637" max="4864" width="8" style="1"/>
    <col min="4865" max="4865" width="4.140625" style="1" customWidth="1"/>
    <col min="4866" max="4866" width="19.140625" style="1" customWidth="1"/>
    <col min="4867" max="4867" width="4.42578125" style="1" customWidth="1"/>
    <col min="4868" max="4869" width="7.7109375" style="1" customWidth="1"/>
    <col min="4870" max="4870" width="7.42578125" style="1" customWidth="1"/>
    <col min="4871" max="4871" width="9.140625" style="1" customWidth="1"/>
    <col min="4872" max="4879" width="7.7109375" style="1" customWidth="1"/>
    <col min="4880" max="4880" width="8.7109375" style="1" customWidth="1"/>
    <col min="4881" max="4885" width="7.7109375" style="1" customWidth="1"/>
    <col min="4886" max="4886" width="8.28515625" style="1" customWidth="1"/>
    <col min="4887" max="4891" width="7.7109375" style="1" customWidth="1"/>
    <col min="4892" max="4892" width="6.85546875" style="1" customWidth="1"/>
    <col min="4893" max="5120" width="8" style="1"/>
    <col min="5121" max="5121" width="4.140625" style="1" customWidth="1"/>
    <col min="5122" max="5122" width="19.140625" style="1" customWidth="1"/>
    <col min="5123" max="5123" width="4.42578125" style="1" customWidth="1"/>
    <col min="5124" max="5125" width="7.7109375" style="1" customWidth="1"/>
    <col min="5126" max="5126" width="7.42578125" style="1" customWidth="1"/>
    <col min="5127" max="5127" width="9.140625" style="1" customWidth="1"/>
    <col min="5128" max="5135" width="7.7109375" style="1" customWidth="1"/>
    <col min="5136" max="5136" width="8.7109375" style="1" customWidth="1"/>
    <col min="5137" max="5141" width="7.7109375" style="1" customWidth="1"/>
    <col min="5142" max="5142" width="8.28515625" style="1" customWidth="1"/>
    <col min="5143" max="5147" width="7.7109375" style="1" customWidth="1"/>
    <col min="5148" max="5148" width="6.85546875" style="1" customWidth="1"/>
    <col min="5149" max="5376" width="8" style="1"/>
    <col min="5377" max="5377" width="4.140625" style="1" customWidth="1"/>
    <col min="5378" max="5378" width="19.140625" style="1" customWidth="1"/>
    <col min="5379" max="5379" width="4.42578125" style="1" customWidth="1"/>
    <col min="5380" max="5381" width="7.7109375" style="1" customWidth="1"/>
    <col min="5382" max="5382" width="7.42578125" style="1" customWidth="1"/>
    <col min="5383" max="5383" width="9.140625" style="1" customWidth="1"/>
    <col min="5384" max="5391" width="7.7109375" style="1" customWidth="1"/>
    <col min="5392" max="5392" width="8.7109375" style="1" customWidth="1"/>
    <col min="5393" max="5397" width="7.7109375" style="1" customWidth="1"/>
    <col min="5398" max="5398" width="8.28515625" style="1" customWidth="1"/>
    <col min="5399" max="5403" width="7.7109375" style="1" customWidth="1"/>
    <col min="5404" max="5404" width="6.85546875" style="1" customWidth="1"/>
    <col min="5405" max="5632" width="8" style="1"/>
    <col min="5633" max="5633" width="4.140625" style="1" customWidth="1"/>
    <col min="5634" max="5634" width="19.140625" style="1" customWidth="1"/>
    <col min="5635" max="5635" width="4.42578125" style="1" customWidth="1"/>
    <col min="5636" max="5637" width="7.7109375" style="1" customWidth="1"/>
    <col min="5638" max="5638" width="7.42578125" style="1" customWidth="1"/>
    <col min="5639" max="5639" width="9.140625" style="1" customWidth="1"/>
    <col min="5640" max="5647" width="7.7109375" style="1" customWidth="1"/>
    <col min="5648" max="5648" width="8.7109375" style="1" customWidth="1"/>
    <col min="5649" max="5653" width="7.7109375" style="1" customWidth="1"/>
    <col min="5654" max="5654" width="8.28515625" style="1" customWidth="1"/>
    <col min="5655" max="5659" width="7.7109375" style="1" customWidth="1"/>
    <col min="5660" max="5660" width="6.85546875" style="1" customWidth="1"/>
    <col min="5661" max="5888" width="8" style="1"/>
    <col min="5889" max="5889" width="4.140625" style="1" customWidth="1"/>
    <col min="5890" max="5890" width="19.140625" style="1" customWidth="1"/>
    <col min="5891" max="5891" width="4.42578125" style="1" customWidth="1"/>
    <col min="5892" max="5893" width="7.7109375" style="1" customWidth="1"/>
    <col min="5894" max="5894" width="7.42578125" style="1" customWidth="1"/>
    <col min="5895" max="5895" width="9.140625" style="1" customWidth="1"/>
    <col min="5896" max="5903" width="7.7109375" style="1" customWidth="1"/>
    <col min="5904" max="5904" width="8.7109375" style="1" customWidth="1"/>
    <col min="5905" max="5909" width="7.7109375" style="1" customWidth="1"/>
    <col min="5910" max="5910" width="8.28515625" style="1" customWidth="1"/>
    <col min="5911" max="5915" width="7.7109375" style="1" customWidth="1"/>
    <col min="5916" max="5916" width="6.85546875" style="1" customWidth="1"/>
    <col min="5917" max="6144" width="8" style="1"/>
    <col min="6145" max="6145" width="4.140625" style="1" customWidth="1"/>
    <col min="6146" max="6146" width="19.140625" style="1" customWidth="1"/>
    <col min="6147" max="6147" width="4.42578125" style="1" customWidth="1"/>
    <col min="6148" max="6149" width="7.7109375" style="1" customWidth="1"/>
    <col min="6150" max="6150" width="7.42578125" style="1" customWidth="1"/>
    <col min="6151" max="6151" width="9.140625" style="1" customWidth="1"/>
    <col min="6152" max="6159" width="7.7109375" style="1" customWidth="1"/>
    <col min="6160" max="6160" width="8.7109375" style="1" customWidth="1"/>
    <col min="6161" max="6165" width="7.7109375" style="1" customWidth="1"/>
    <col min="6166" max="6166" width="8.28515625" style="1" customWidth="1"/>
    <col min="6167" max="6171" width="7.7109375" style="1" customWidth="1"/>
    <col min="6172" max="6172" width="6.85546875" style="1" customWidth="1"/>
    <col min="6173" max="6400" width="8" style="1"/>
    <col min="6401" max="6401" width="4.140625" style="1" customWidth="1"/>
    <col min="6402" max="6402" width="19.140625" style="1" customWidth="1"/>
    <col min="6403" max="6403" width="4.42578125" style="1" customWidth="1"/>
    <col min="6404" max="6405" width="7.7109375" style="1" customWidth="1"/>
    <col min="6406" max="6406" width="7.42578125" style="1" customWidth="1"/>
    <col min="6407" max="6407" width="9.140625" style="1" customWidth="1"/>
    <col min="6408" max="6415" width="7.7109375" style="1" customWidth="1"/>
    <col min="6416" max="6416" width="8.7109375" style="1" customWidth="1"/>
    <col min="6417" max="6421" width="7.7109375" style="1" customWidth="1"/>
    <col min="6422" max="6422" width="8.28515625" style="1" customWidth="1"/>
    <col min="6423" max="6427" width="7.7109375" style="1" customWidth="1"/>
    <col min="6428" max="6428" width="6.85546875" style="1" customWidth="1"/>
    <col min="6429" max="6656" width="8" style="1"/>
    <col min="6657" max="6657" width="4.140625" style="1" customWidth="1"/>
    <col min="6658" max="6658" width="19.140625" style="1" customWidth="1"/>
    <col min="6659" max="6659" width="4.42578125" style="1" customWidth="1"/>
    <col min="6660" max="6661" width="7.7109375" style="1" customWidth="1"/>
    <col min="6662" max="6662" width="7.42578125" style="1" customWidth="1"/>
    <col min="6663" max="6663" width="9.140625" style="1" customWidth="1"/>
    <col min="6664" max="6671" width="7.7109375" style="1" customWidth="1"/>
    <col min="6672" max="6672" width="8.7109375" style="1" customWidth="1"/>
    <col min="6673" max="6677" width="7.7109375" style="1" customWidth="1"/>
    <col min="6678" max="6678" width="8.28515625" style="1" customWidth="1"/>
    <col min="6679" max="6683" width="7.7109375" style="1" customWidth="1"/>
    <col min="6684" max="6684" width="6.85546875" style="1" customWidth="1"/>
    <col min="6685" max="6912" width="8" style="1"/>
    <col min="6913" max="6913" width="4.140625" style="1" customWidth="1"/>
    <col min="6914" max="6914" width="19.140625" style="1" customWidth="1"/>
    <col min="6915" max="6915" width="4.42578125" style="1" customWidth="1"/>
    <col min="6916" max="6917" width="7.7109375" style="1" customWidth="1"/>
    <col min="6918" max="6918" width="7.42578125" style="1" customWidth="1"/>
    <col min="6919" max="6919" width="9.140625" style="1" customWidth="1"/>
    <col min="6920" max="6927" width="7.7109375" style="1" customWidth="1"/>
    <col min="6928" max="6928" width="8.7109375" style="1" customWidth="1"/>
    <col min="6929" max="6933" width="7.7109375" style="1" customWidth="1"/>
    <col min="6934" max="6934" width="8.28515625" style="1" customWidth="1"/>
    <col min="6935" max="6939" width="7.7109375" style="1" customWidth="1"/>
    <col min="6940" max="6940" width="6.85546875" style="1" customWidth="1"/>
    <col min="6941" max="7168" width="8" style="1"/>
    <col min="7169" max="7169" width="4.140625" style="1" customWidth="1"/>
    <col min="7170" max="7170" width="19.140625" style="1" customWidth="1"/>
    <col min="7171" max="7171" width="4.42578125" style="1" customWidth="1"/>
    <col min="7172" max="7173" width="7.7109375" style="1" customWidth="1"/>
    <col min="7174" max="7174" width="7.42578125" style="1" customWidth="1"/>
    <col min="7175" max="7175" width="9.140625" style="1" customWidth="1"/>
    <col min="7176" max="7183" width="7.7109375" style="1" customWidth="1"/>
    <col min="7184" max="7184" width="8.7109375" style="1" customWidth="1"/>
    <col min="7185" max="7189" width="7.7109375" style="1" customWidth="1"/>
    <col min="7190" max="7190" width="8.28515625" style="1" customWidth="1"/>
    <col min="7191" max="7195" width="7.7109375" style="1" customWidth="1"/>
    <col min="7196" max="7196" width="6.85546875" style="1" customWidth="1"/>
    <col min="7197" max="7424" width="8" style="1"/>
    <col min="7425" max="7425" width="4.140625" style="1" customWidth="1"/>
    <col min="7426" max="7426" width="19.140625" style="1" customWidth="1"/>
    <col min="7427" max="7427" width="4.42578125" style="1" customWidth="1"/>
    <col min="7428" max="7429" width="7.7109375" style="1" customWidth="1"/>
    <col min="7430" max="7430" width="7.42578125" style="1" customWidth="1"/>
    <col min="7431" max="7431" width="9.140625" style="1" customWidth="1"/>
    <col min="7432" max="7439" width="7.7109375" style="1" customWidth="1"/>
    <col min="7440" max="7440" width="8.7109375" style="1" customWidth="1"/>
    <col min="7441" max="7445" width="7.7109375" style="1" customWidth="1"/>
    <col min="7446" max="7446" width="8.28515625" style="1" customWidth="1"/>
    <col min="7447" max="7451" width="7.7109375" style="1" customWidth="1"/>
    <col min="7452" max="7452" width="6.85546875" style="1" customWidth="1"/>
    <col min="7453" max="7680" width="8" style="1"/>
    <col min="7681" max="7681" width="4.140625" style="1" customWidth="1"/>
    <col min="7682" max="7682" width="19.140625" style="1" customWidth="1"/>
    <col min="7683" max="7683" width="4.42578125" style="1" customWidth="1"/>
    <col min="7684" max="7685" width="7.7109375" style="1" customWidth="1"/>
    <col min="7686" max="7686" width="7.42578125" style="1" customWidth="1"/>
    <col min="7687" max="7687" width="9.140625" style="1" customWidth="1"/>
    <col min="7688" max="7695" width="7.7109375" style="1" customWidth="1"/>
    <col min="7696" max="7696" width="8.7109375" style="1" customWidth="1"/>
    <col min="7697" max="7701" width="7.7109375" style="1" customWidth="1"/>
    <col min="7702" max="7702" width="8.28515625" style="1" customWidth="1"/>
    <col min="7703" max="7707" width="7.7109375" style="1" customWidth="1"/>
    <col min="7708" max="7708" width="6.85546875" style="1" customWidth="1"/>
    <col min="7709" max="7936" width="8" style="1"/>
    <col min="7937" max="7937" width="4.140625" style="1" customWidth="1"/>
    <col min="7938" max="7938" width="19.140625" style="1" customWidth="1"/>
    <col min="7939" max="7939" width="4.42578125" style="1" customWidth="1"/>
    <col min="7940" max="7941" width="7.7109375" style="1" customWidth="1"/>
    <col min="7942" max="7942" width="7.42578125" style="1" customWidth="1"/>
    <col min="7943" max="7943" width="9.140625" style="1" customWidth="1"/>
    <col min="7944" max="7951" width="7.7109375" style="1" customWidth="1"/>
    <col min="7952" max="7952" width="8.7109375" style="1" customWidth="1"/>
    <col min="7953" max="7957" width="7.7109375" style="1" customWidth="1"/>
    <col min="7958" max="7958" width="8.28515625" style="1" customWidth="1"/>
    <col min="7959" max="7963" width="7.7109375" style="1" customWidth="1"/>
    <col min="7964" max="7964" width="6.85546875" style="1" customWidth="1"/>
    <col min="7965" max="8192" width="8" style="1"/>
    <col min="8193" max="8193" width="4.140625" style="1" customWidth="1"/>
    <col min="8194" max="8194" width="19.140625" style="1" customWidth="1"/>
    <col min="8195" max="8195" width="4.42578125" style="1" customWidth="1"/>
    <col min="8196" max="8197" width="7.7109375" style="1" customWidth="1"/>
    <col min="8198" max="8198" width="7.42578125" style="1" customWidth="1"/>
    <col min="8199" max="8199" width="9.140625" style="1" customWidth="1"/>
    <col min="8200" max="8207" width="7.7109375" style="1" customWidth="1"/>
    <col min="8208" max="8208" width="8.7109375" style="1" customWidth="1"/>
    <col min="8209" max="8213" width="7.7109375" style="1" customWidth="1"/>
    <col min="8214" max="8214" width="8.28515625" style="1" customWidth="1"/>
    <col min="8215" max="8219" width="7.7109375" style="1" customWidth="1"/>
    <col min="8220" max="8220" width="6.85546875" style="1" customWidth="1"/>
    <col min="8221" max="8448" width="8" style="1"/>
    <col min="8449" max="8449" width="4.140625" style="1" customWidth="1"/>
    <col min="8450" max="8450" width="19.140625" style="1" customWidth="1"/>
    <col min="8451" max="8451" width="4.42578125" style="1" customWidth="1"/>
    <col min="8452" max="8453" width="7.7109375" style="1" customWidth="1"/>
    <col min="8454" max="8454" width="7.42578125" style="1" customWidth="1"/>
    <col min="8455" max="8455" width="9.140625" style="1" customWidth="1"/>
    <col min="8456" max="8463" width="7.7109375" style="1" customWidth="1"/>
    <col min="8464" max="8464" width="8.7109375" style="1" customWidth="1"/>
    <col min="8465" max="8469" width="7.7109375" style="1" customWidth="1"/>
    <col min="8470" max="8470" width="8.28515625" style="1" customWidth="1"/>
    <col min="8471" max="8475" width="7.7109375" style="1" customWidth="1"/>
    <col min="8476" max="8476" width="6.85546875" style="1" customWidth="1"/>
    <col min="8477" max="8704" width="8" style="1"/>
    <col min="8705" max="8705" width="4.140625" style="1" customWidth="1"/>
    <col min="8706" max="8706" width="19.140625" style="1" customWidth="1"/>
    <col min="8707" max="8707" width="4.42578125" style="1" customWidth="1"/>
    <col min="8708" max="8709" width="7.7109375" style="1" customWidth="1"/>
    <col min="8710" max="8710" width="7.42578125" style="1" customWidth="1"/>
    <col min="8711" max="8711" width="9.140625" style="1" customWidth="1"/>
    <col min="8712" max="8719" width="7.7109375" style="1" customWidth="1"/>
    <col min="8720" max="8720" width="8.7109375" style="1" customWidth="1"/>
    <col min="8721" max="8725" width="7.7109375" style="1" customWidth="1"/>
    <col min="8726" max="8726" width="8.28515625" style="1" customWidth="1"/>
    <col min="8727" max="8731" width="7.7109375" style="1" customWidth="1"/>
    <col min="8732" max="8732" width="6.85546875" style="1" customWidth="1"/>
    <col min="8733" max="8960" width="8" style="1"/>
    <col min="8961" max="8961" width="4.140625" style="1" customWidth="1"/>
    <col min="8962" max="8962" width="19.140625" style="1" customWidth="1"/>
    <col min="8963" max="8963" width="4.42578125" style="1" customWidth="1"/>
    <col min="8964" max="8965" width="7.7109375" style="1" customWidth="1"/>
    <col min="8966" max="8966" width="7.42578125" style="1" customWidth="1"/>
    <col min="8967" max="8967" width="9.140625" style="1" customWidth="1"/>
    <col min="8968" max="8975" width="7.7109375" style="1" customWidth="1"/>
    <col min="8976" max="8976" width="8.7109375" style="1" customWidth="1"/>
    <col min="8977" max="8981" width="7.7109375" style="1" customWidth="1"/>
    <col min="8982" max="8982" width="8.28515625" style="1" customWidth="1"/>
    <col min="8983" max="8987" width="7.7109375" style="1" customWidth="1"/>
    <col min="8988" max="8988" width="6.85546875" style="1" customWidth="1"/>
    <col min="8989" max="9216" width="8" style="1"/>
    <col min="9217" max="9217" width="4.140625" style="1" customWidth="1"/>
    <col min="9218" max="9218" width="19.140625" style="1" customWidth="1"/>
    <col min="9219" max="9219" width="4.42578125" style="1" customWidth="1"/>
    <col min="9220" max="9221" width="7.7109375" style="1" customWidth="1"/>
    <col min="9222" max="9222" width="7.42578125" style="1" customWidth="1"/>
    <col min="9223" max="9223" width="9.140625" style="1" customWidth="1"/>
    <col min="9224" max="9231" width="7.7109375" style="1" customWidth="1"/>
    <col min="9232" max="9232" width="8.7109375" style="1" customWidth="1"/>
    <col min="9233" max="9237" width="7.7109375" style="1" customWidth="1"/>
    <col min="9238" max="9238" width="8.28515625" style="1" customWidth="1"/>
    <col min="9239" max="9243" width="7.7109375" style="1" customWidth="1"/>
    <col min="9244" max="9244" width="6.85546875" style="1" customWidth="1"/>
    <col min="9245" max="9472" width="8" style="1"/>
    <col min="9473" max="9473" width="4.140625" style="1" customWidth="1"/>
    <col min="9474" max="9474" width="19.140625" style="1" customWidth="1"/>
    <col min="9475" max="9475" width="4.42578125" style="1" customWidth="1"/>
    <col min="9476" max="9477" width="7.7109375" style="1" customWidth="1"/>
    <col min="9478" max="9478" width="7.42578125" style="1" customWidth="1"/>
    <col min="9479" max="9479" width="9.140625" style="1" customWidth="1"/>
    <col min="9480" max="9487" width="7.7109375" style="1" customWidth="1"/>
    <col min="9488" max="9488" width="8.7109375" style="1" customWidth="1"/>
    <col min="9489" max="9493" width="7.7109375" style="1" customWidth="1"/>
    <col min="9494" max="9494" width="8.28515625" style="1" customWidth="1"/>
    <col min="9495" max="9499" width="7.7109375" style="1" customWidth="1"/>
    <col min="9500" max="9500" width="6.85546875" style="1" customWidth="1"/>
    <col min="9501" max="9728" width="8" style="1"/>
    <col min="9729" max="9729" width="4.140625" style="1" customWidth="1"/>
    <col min="9730" max="9730" width="19.140625" style="1" customWidth="1"/>
    <col min="9731" max="9731" width="4.42578125" style="1" customWidth="1"/>
    <col min="9732" max="9733" width="7.7109375" style="1" customWidth="1"/>
    <col min="9734" max="9734" width="7.42578125" style="1" customWidth="1"/>
    <col min="9735" max="9735" width="9.140625" style="1" customWidth="1"/>
    <col min="9736" max="9743" width="7.7109375" style="1" customWidth="1"/>
    <col min="9744" max="9744" width="8.7109375" style="1" customWidth="1"/>
    <col min="9745" max="9749" width="7.7109375" style="1" customWidth="1"/>
    <col min="9750" max="9750" width="8.28515625" style="1" customWidth="1"/>
    <col min="9751" max="9755" width="7.7109375" style="1" customWidth="1"/>
    <col min="9756" max="9756" width="6.85546875" style="1" customWidth="1"/>
    <col min="9757" max="9984" width="8" style="1"/>
    <col min="9985" max="9985" width="4.140625" style="1" customWidth="1"/>
    <col min="9986" max="9986" width="19.140625" style="1" customWidth="1"/>
    <col min="9987" max="9987" width="4.42578125" style="1" customWidth="1"/>
    <col min="9988" max="9989" width="7.7109375" style="1" customWidth="1"/>
    <col min="9990" max="9990" width="7.42578125" style="1" customWidth="1"/>
    <col min="9991" max="9991" width="9.140625" style="1" customWidth="1"/>
    <col min="9992" max="9999" width="7.7109375" style="1" customWidth="1"/>
    <col min="10000" max="10000" width="8.7109375" style="1" customWidth="1"/>
    <col min="10001" max="10005" width="7.7109375" style="1" customWidth="1"/>
    <col min="10006" max="10006" width="8.28515625" style="1" customWidth="1"/>
    <col min="10007" max="10011" width="7.7109375" style="1" customWidth="1"/>
    <col min="10012" max="10012" width="6.85546875" style="1" customWidth="1"/>
    <col min="10013" max="10240" width="8" style="1"/>
    <col min="10241" max="10241" width="4.140625" style="1" customWidth="1"/>
    <col min="10242" max="10242" width="19.140625" style="1" customWidth="1"/>
    <col min="10243" max="10243" width="4.42578125" style="1" customWidth="1"/>
    <col min="10244" max="10245" width="7.7109375" style="1" customWidth="1"/>
    <col min="10246" max="10246" width="7.42578125" style="1" customWidth="1"/>
    <col min="10247" max="10247" width="9.140625" style="1" customWidth="1"/>
    <col min="10248" max="10255" width="7.7109375" style="1" customWidth="1"/>
    <col min="10256" max="10256" width="8.7109375" style="1" customWidth="1"/>
    <col min="10257" max="10261" width="7.7109375" style="1" customWidth="1"/>
    <col min="10262" max="10262" width="8.28515625" style="1" customWidth="1"/>
    <col min="10263" max="10267" width="7.7109375" style="1" customWidth="1"/>
    <col min="10268" max="10268" width="6.85546875" style="1" customWidth="1"/>
    <col min="10269" max="10496" width="8" style="1"/>
    <col min="10497" max="10497" width="4.140625" style="1" customWidth="1"/>
    <col min="10498" max="10498" width="19.140625" style="1" customWidth="1"/>
    <col min="10499" max="10499" width="4.42578125" style="1" customWidth="1"/>
    <col min="10500" max="10501" width="7.7109375" style="1" customWidth="1"/>
    <col min="10502" max="10502" width="7.42578125" style="1" customWidth="1"/>
    <col min="10503" max="10503" width="9.140625" style="1" customWidth="1"/>
    <col min="10504" max="10511" width="7.7109375" style="1" customWidth="1"/>
    <col min="10512" max="10512" width="8.7109375" style="1" customWidth="1"/>
    <col min="10513" max="10517" width="7.7109375" style="1" customWidth="1"/>
    <col min="10518" max="10518" width="8.28515625" style="1" customWidth="1"/>
    <col min="10519" max="10523" width="7.7109375" style="1" customWidth="1"/>
    <col min="10524" max="10524" width="6.85546875" style="1" customWidth="1"/>
    <col min="10525" max="10752" width="8" style="1"/>
    <col min="10753" max="10753" width="4.140625" style="1" customWidth="1"/>
    <col min="10754" max="10754" width="19.140625" style="1" customWidth="1"/>
    <col min="10755" max="10755" width="4.42578125" style="1" customWidth="1"/>
    <col min="10756" max="10757" width="7.7109375" style="1" customWidth="1"/>
    <col min="10758" max="10758" width="7.42578125" style="1" customWidth="1"/>
    <col min="10759" max="10759" width="9.140625" style="1" customWidth="1"/>
    <col min="10760" max="10767" width="7.7109375" style="1" customWidth="1"/>
    <col min="10768" max="10768" width="8.7109375" style="1" customWidth="1"/>
    <col min="10769" max="10773" width="7.7109375" style="1" customWidth="1"/>
    <col min="10774" max="10774" width="8.28515625" style="1" customWidth="1"/>
    <col min="10775" max="10779" width="7.7109375" style="1" customWidth="1"/>
    <col min="10780" max="10780" width="6.85546875" style="1" customWidth="1"/>
    <col min="10781" max="11008" width="8" style="1"/>
    <col min="11009" max="11009" width="4.140625" style="1" customWidth="1"/>
    <col min="11010" max="11010" width="19.140625" style="1" customWidth="1"/>
    <col min="11011" max="11011" width="4.42578125" style="1" customWidth="1"/>
    <col min="11012" max="11013" width="7.7109375" style="1" customWidth="1"/>
    <col min="11014" max="11014" width="7.42578125" style="1" customWidth="1"/>
    <col min="11015" max="11015" width="9.140625" style="1" customWidth="1"/>
    <col min="11016" max="11023" width="7.7109375" style="1" customWidth="1"/>
    <col min="11024" max="11024" width="8.7109375" style="1" customWidth="1"/>
    <col min="11025" max="11029" width="7.7109375" style="1" customWidth="1"/>
    <col min="11030" max="11030" width="8.28515625" style="1" customWidth="1"/>
    <col min="11031" max="11035" width="7.7109375" style="1" customWidth="1"/>
    <col min="11036" max="11036" width="6.85546875" style="1" customWidth="1"/>
    <col min="11037" max="11264" width="8" style="1"/>
    <col min="11265" max="11265" width="4.140625" style="1" customWidth="1"/>
    <col min="11266" max="11266" width="19.140625" style="1" customWidth="1"/>
    <col min="11267" max="11267" width="4.42578125" style="1" customWidth="1"/>
    <col min="11268" max="11269" width="7.7109375" style="1" customWidth="1"/>
    <col min="11270" max="11270" width="7.42578125" style="1" customWidth="1"/>
    <col min="11271" max="11271" width="9.140625" style="1" customWidth="1"/>
    <col min="11272" max="11279" width="7.7109375" style="1" customWidth="1"/>
    <col min="11280" max="11280" width="8.7109375" style="1" customWidth="1"/>
    <col min="11281" max="11285" width="7.7109375" style="1" customWidth="1"/>
    <col min="11286" max="11286" width="8.28515625" style="1" customWidth="1"/>
    <col min="11287" max="11291" width="7.7109375" style="1" customWidth="1"/>
    <col min="11292" max="11292" width="6.85546875" style="1" customWidth="1"/>
    <col min="11293" max="11520" width="8" style="1"/>
    <col min="11521" max="11521" width="4.140625" style="1" customWidth="1"/>
    <col min="11522" max="11522" width="19.140625" style="1" customWidth="1"/>
    <col min="11523" max="11523" width="4.42578125" style="1" customWidth="1"/>
    <col min="11524" max="11525" width="7.7109375" style="1" customWidth="1"/>
    <col min="11526" max="11526" width="7.42578125" style="1" customWidth="1"/>
    <col min="11527" max="11527" width="9.140625" style="1" customWidth="1"/>
    <col min="11528" max="11535" width="7.7109375" style="1" customWidth="1"/>
    <col min="11536" max="11536" width="8.7109375" style="1" customWidth="1"/>
    <col min="11537" max="11541" width="7.7109375" style="1" customWidth="1"/>
    <col min="11542" max="11542" width="8.28515625" style="1" customWidth="1"/>
    <col min="11543" max="11547" width="7.7109375" style="1" customWidth="1"/>
    <col min="11548" max="11548" width="6.85546875" style="1" customWidth="1"/>
    <col min="11549" max="11776" width="8" style="1"/>
    <col min="11777" max="11777" width="4.140625" style="1" customWidth="1"/>
    <col min="11778" max="11778" width="19.140625" style="1" customWidth="1"/>
    <col min="11779" max="11779" width="4.42578125" style="1" customWidth="1"/>
    <col min="11780" max="11781" width="7.7109375" style="1" customWidth="1"/>
    <col min="11782" max="11782" width="7.42578125" style="1" customWidth="1"/>
    <col min="11783" max="11783" width="9.140625" style="1" customWidth="1"/>
    <col min="11784" max="11791" width="7.7109375" style="1" customWidth="1"/>
    <col min="11792" max="11792" width="8.7109375" style="1" customWidth="1"/>
    <col min="11793" max="11797" width="7.7109375" style="1" customWidth="1"/>
    <col min="11798" max="11798" width="8.28515625" style="1" customWidth="1"/>
    <col min="11799" max="11803" width="7.7109375" style="1" customWidth="1"/>
    <col min="11804" max="11804" width="6.85546875" style="1" customWidth="1"/>
    <col min="11805" max="12032" width="8" style="1"/>
    <col min="12033" max="12033" width="4.140625" style="1" customWidth="1"/>
    <col min="12034" max="12034" width="19.140625" style="1" customWidth="1"/>
    <col min="12035" max="12035" width="4.42578125" style="1" customWidth="1"/>
    <col min="12036" max="12037" width="7.7109375" style="1" customWidth="1"/>
    <col min="12038" max="12038" width="7.42578125" style="1" customWidth="1"/>
    <col min="12039" max="12039" width="9.140625" style="1" customWidth="1"/>
    <col min="12040" max="12047" width="7.7109375" style="1" customWidth="1"/>
    <col min="12048" max="12048" width="8.7109375" style="1" customWidth="1"/>
    <col min="12049" max="12053" width="7.7109375" style="1" customWidth="1"/>
    <col min="12054" max="12054" width="8.28515625" style="1" customWidth="1"/>
    <col min="12055" max="12059" width="7.7109375" style="1" customWidth="1"/>
    <col min="12060" max="12060" width="6.85546875" style="1" customWidth="1"/>
    <col min="12061" max="12288" width="8" style="1"/>
    <col min="12289" max="12289" width="4.140625" style="1" customWidth="1"/>
    <col min="12290" max="12290" width="19.140625" style="1" customWidth="1"/>
    <col min="12291" max="12291" width="4.42578125" style="1" customWidth="1"/>
    <col min="12292" max="12293" width="7.7109375" style="1" customWidth="1"/>
    <col min="12294" max="12294" width="7.42578125" style="1" customWidth="1"/>
    <col min="12295" max="12295" width="9.140625" style="1" customWidth="1"/>
    <col min="12296" max="12303" width="7.7109375" style="1" customWidth="1"/>
    <col min="12304" max="12304" width="8.7109375" style="1" customWidth="1"/>
    <col min="12305" max="12309" width="7.7109375" style="1" customWidth="1"/>
    <col min="12310" max="12310" width="8.28515625" style="1" customWidth="1"/>
    <col min="12311" max="12315" width="7.7109375" style="1" customWidth="1"/>
    <col min="12316" max="12316" width="6.85546875" style="1" customWidth="1"/>
    <col min="12317" max="12544" width="8" style="1"/>
    <col min="12545" max="12545" width="4.140625" style="1" customWidth="1"/>
    <col min="12546" max="12546" width="19.140625" style="1" customWidth="1"/>
    <col min="12547" max="12547" width="4.42578125" style="1" customWidth="1"/>
    <col min="12548" max="12549" width="7.7109375" style="1" customWidth="1"/>
    <col min="12550" max="12550" width="7.42578125" style="1" customWidth="1"/>
    <col min="12551" max="12551" width="9.140625" style="1" customWidth="1"/>
    <col min="12552" max="12559" width="7.7109375" style="1" customWidth="1"/>
    <col min="12560" max="12560" width="8.7109375" style="1" customWidth="1"/>
    <col min="12561" max="12565" width="7.7109375" style="1" customWidth="1"/>
    <col min="12566" max="12566" width="8.28515625" style="1" customWidth="1"/>
    <col min="12567" max="12571" width="7.7109375" style="1" customWidth="1"/>
    <col min="12572" max="12572" width="6.85546875" style="1" customWidth="1"/>
    <col min="12573" max="12800" width="8" style="1"/>
    <col min="12801" max="12801" width="4.140625" style="1" customWidth="1"/>
    <col min="12802" max="12802" width="19.140625" style="1" customWidth="1"/>
    <col min="12803" max="12803" width="4.42578125" style="1" customWidth="1"/>
    <col min="12804" max="12805" width="7.7109375" style="1" customWidth="1"/>
    <col min="12806" max="12806" width="7.42578125" style="1" customWidth="1"/>
    <col min="12807" max="12807" width="9.140625" style="1" customWidth="1"/>
    <col min="12808" max="12815" width="7.7109375" style="1" customWidth="1"/>
    <col min="12816" max="12816" width="8.7109375" style="1" customWidth="1"/>
    <col min="12817" max="12821" width="7.7109375" style="1" customWidth="1"/>
    <col min="12822" max="12822" width="8.28515625" style="1" customWidth="1"/>
    <col min="12823" max="12827" width="7.7109375" style="1" customWidth="1"/>
    <col min="12828" max="12828" width="6.85546875" style="1" customWidth="1"/>
    <col min="12829" max="13056" width="8" style="1"/>
    <col min="13057" max="13057" width="4.140625" style="1" customWidth="1"/>
    <col min="13058" max="13058" width="19.140625" style="1" customWidth="1"/>
    <col min="13059" max="13059" width="4.42578125" style="1" customWidth="1"/>
    <col min="13060" max="13061" width="7.7109375" style="1" customWidth="1"/>
    <col min="13062" max="13062" width="7.42578125" style="1" customWidth="1"/>
    <col min="13063" max="13063" width="9.140625" style="1" customWidth="1"/>
    <col min="13064" max="13071" width="7.7109375" style="1" customWidth="1"/>
    <col min="13072" max="13072" width="8.7109375" style="1" customWidth="1"/>
    <col min="13073" max="13077" width="7.7109375" style="1" customWidth="1"/>
    <col min="13078" max="13078" width="8.28515625" style="1" customWidth="1"/>
    <col min="13079" max="13083" width="7.7109375" style="1" customWidth="1"/>
    <col min="13084" max="13084" width="6.85546875" style="1" customWidth="1"/>
    <col min="13085" max="13312" width="8" style="1"/>
    <col min="13313" max="13313" width="4.140625" style="1" customWidth="1"/>
    <col min="13314" max="13314" width="19.140625" style="1" customWidth="1"/>
    <col min="13315" max="13315" width="4.42578125" style="1" customWidth="1"/>
    <col min="13316" max="13317" width="7.7109375" style="1" customWidth="1"/>
    <col min="13318" max="13318" width="7.42578125" style="1" customWidth="1"/>
    <col min="13319" max="13319" width="9.140625" style="1" customWidth="1"/>
    <col min="13320" max="13327" width="7.7109375" style="1" customWidth="1"/>
    <col min="13328" max="13328" width="8.7109375" style="1" customWidth="1"/>
    <col min="13329" max="13333" width="7.7109375" style="1" customWidth="1"/>
    <col min="13334" max="13334" width="8.28515625" style="1" customWidth="1"/>
    <col min="13335" max="13339" width="7.7109375" style="1" customWidth="1"/>
    <col min="13340" max="13340" width="6.85546875" style="1" customWidth="1"/>
    <col min="13341" max="13568" width="8" style="1"/>
    <col min="13569" max="13569" width="4.140625" style="1" customWidth="1"/>
    <col min="13570" max="13570" width="19.140625" style="1" customWidth="1"/>
    <col min="13571" max="13571" width="4.42578125" style="1" customWidth="1"/>
    <col min="13572" max="13573" width="7.7109375" style="1" customWidth="1"/>
    <col min="13574" max="13574" width="7.42578125" style="1" customWidth="1"/>
    <col min="13575" max="13575" width="9.140625" style="1" customWidth="1"/>
    <col min="13576" max="13583" width="7.7109375" style="1" customWidth="1"/>
    <col min="13584" max="13584" width="8.7109375" style="1" customWidth="1"/>
    <col min="13585" max="13589" width="7.7109375" style="1" customWidth="1"/>
    <col min="13590" max="13590" width="8.28515625" style="1" customWidth="1"/>
    <col min="13591" max="13595" width="7.7109375" style="1" customWidth="1"/>
    <col min="13596" max="13596" width="6.85546875" style="1" customWidth="1"/>
    <col min="13597" max="13824" width="8" style="1"/>
    <col min="13825" max="13825" width="4.140625" style="1" customWidth="1"/>
    <col min="13826" max="13826" width="19.140625" style="1" customWidth="1"/>
    <col min="13827" max="13827" width="4.42578125" style="1" customWidth="1"/>
    <col min="13828" max="13829" width="7.7109375" style="1" customWidth="1"/>
    <col min="13830" max="13830" width="7.42578125" style="1" customWidth="1"/>
    <col min="13831" max="13831" width="9.140625" style="1" customWidth="1"/>
    <col min="13832" max="13839" width="7.7109375" style="1" customWidth="1"/>
    <col min="13840" max="13840" width="8.7109375" style="1" customWidth="1"/>
    <col min="13841" max="13845" width="7.7109375" style="1" customWidth="1"/>
    <col min="13846" max="13846" width="8.28515625" style="1" customWidth="1"/>
    <col min="13847" max="13851" width="7.7109375" style="1" customWidth="1"/>
    <col min="13852" max="13852" width="6.85546875" style="1" customWidth="1"/>
    <col min="13853" max="14080" width="8" style="1"/>
    <col min="14081" max="14081" width="4.140625" style="1" customWidth="1"/>
    <col min="14082" max="14082" width="19.140625" style="1" customWidth="1"/>
    <col min="14083" max="14083" width="4.42578125" style="1" customWidth="1"/>
    <col min="14084" max="14085" width="7.7109375" style="1" customWidth="1"/>
    <col min="14086" max="14086" width="7.42578125" style="1" customWidth="1"/>
    <col min="14087" max="14087" width="9.140625" style="1" customWidth="1"/>
    <col min="14088" max="14095" width="7.7109375" style="1" customWidth="1"/>
    <col min="14096" max="14096" width="8.7109375" style="1" customWidth="1"/>
    <col min="14097" max="14101" width="7.7109375" style="1" customWidth="1"/>
    <col min="14102" max="14102" width="8.28515625" style="1" customWidth="1"/>
    <col min="14103" max="14107" width="7.7109375" style="1" customWidth="1"/>
    <col min="14108" max="14108" width="6.85546875" style="1" customWidth="1"/>
    <col min="14109" max="14336" width="8" style="1"/>
    <col min="14337" max="14337" width="4.140625" style="1" customWidth="1"/>
    <col min="14338" max="14338" width="19.140625" style="1" customWidth="1"/>
    <col min="14339" max="14339" width="4.42578125" style="1" customWidth="1"/>
    <col min="14340" max="14341" width="7.7109375" style="1" customWidth="1"/>
    <col min="14342" max="14342" width="7.42578125" style="1" customWidth="1"/>
    <col min="14343" max="14343" width="9.140625" style="1" customWidth="1"/>
    <col min="14344" max="14351" width="7.7109375" style="1" customWidth="1"/>
    <col min="14352" max="14352" width="8.7109375" style="1" customWidth="1"/>
    <col min="14353" max="14357" width="7.7109375" style="1" customWidth="1"/>
    <col min="14358" max="14358" width="8.28515625" style="1" customWidth="1"/>
    <col min="14359" max="14363" width="7.7109375" style="1" customWidth="1"/>
    <col min="14364" max="14364" width="6.85546875" style="1" customWidth="1"/>
    <col min="14365" max="14592" width="8" style="1"/>
    <col min="14593" max="14593" width="4.140625" style="1" customWidth="1"/>
    <col min="14594" max="14594" width="19.140625" style="1" customWidth="1"/>
    <col min="14595" max="14595" width="4.42578125" style="1" customWidth="1"/>
    <col min="14596" max="14597" width="7.7109375" style="1" customWidth="1"/>
    <col min="14598" max="14598" width="7.42578125" style="1" customWidth="1"/>
    <col min="14599" max="14599" width="9.140625" style="1" customWidth="1"/>
    <col min="14600" max="14607" width="7.7109375" style="1" customWidth="1"/>
    <col min="14608" max="14608" width="8.7109375" style="1" customWidth="1"/>
    <col min="14609" max="14613" width="7.7109375" style="1" customWidth="1"/>
    <col min="14614" max="14614" width="8.28515625" style="1" customWidth="1"/>
    <col min="14615" max="14619" width="7.7109375" style="1" customWidth="1"/>
    <col min="14620" max="14620" width="6.85546875" style="1" customWidth="1"/>
    <col min="14621" max="14848" width="8" style="1"/>
    <col min="14849" max="14849" width="4.140625" style="1" customWidth="1"/>
    <col min="14850" max="14850" width="19.140625" style="1" customWidth="1"/>
    <col min="14851" max="14851" width="4.42578125" style="1" customWidth="1"/>
    <col min="14852" max="14853" width="7.7109375" style="1" customWidth="1"/>
    <col min="14854" max="14854" width="7.42578125" style="1" customWidth="1"/>
    <col min="14855" max="14855" width="9.140625" style="1" customWidth="1"/>
    <col min="14856" max="14863" width="7.7109375" style="1" customWidth="1"/>
    <col min="14864" max="14864" width="8.7109375" style="1" customWidth="1"/>
    <col min="14865" max="14869" width="7.7109375" style="1" customWidth="1"/>
    <col min="14870" max="14870" width="8.28515625" style="1" customWidth="1"/>
    <col min="14871" max="14875" width="7.7109375" style="1" customWidth="1"/>
    <col min="14876" max="14876" width="6.85546875" style="1" customWidth="1"/>
    <col min="14877" max="15104" width="8" style="1"/>
    <col min="15105" max="15105" width="4.140625" style="1" customWidth="1"/>
    <col min="15106" max="15106" width="19.140625" style="1" customWidth="1"/>
    <col min="15107" max="15107" width="4.42578125" style="1" customWidth="1"/>
    <col min="15108" max="15109" width="7.7109375" style="1" customWidth="1"/>
    <col min="15110" max="15110" width="7.42578125" style="1" customWidth="1"/>
    <col min="15111" max="15111" width="9.140625" style="1" customWidth="1"/>
    <col min="15112" max="15119" width="7.7109375" style="1" customWidth="1"/>
    <col min="15120" max="15120" width="8.7109375" style="1" customWidth="1"/>
    <col min="15121" max="15125" width="7.7109375" style="1" customWidth="1"/>
    <col min="15126" max="15126" width="8.28515625" style="1" customWidth="1"/>
    <col min="15127" max="15131" width="7.7109375" style="1" customWidth="1"/>
    <col min="15132" max="15132" width="6.85546875" style="1" customWidth="1"/>
    <col min="15133" max="15360" width="8" style="1"/>
    <col min="15361" max="15361" width="4.140625" style="1" customWidth="1"/>
    <col min="15362" max="15362" width="19.140625" style="1" customWidth="1"/>
    <col min="15363" max="15363" width="4.42578125" style="1" customWidth="1"/>
    <col min="15364" max="15365" width="7.7109375" style="1" customWidth="1"/>
    <col min="15366" max="15366" width="7.42578125" style="1" customWidth="1"/>
    <col min="15367" max="15367" width="9.140625" style="1" customWidth="1"/>
    <col min="15368" max="15375" width="7.7109375" style="1" customWidth="1"/>
    <col min="15376" max="15376" width="8.7109375" style="1" customWidth="1"/>
    <col min="15377" max="15381" width="7.7109375" style="1" customWidth="1"/>
    <col min="15382" max="15382" width="8.28515625" style="1" customWidth="1"/>
    <col min="15383" max="15387" width="7.7109375" style="1" customWidth="1"/>
    <col min="15388" max="15388" width="6.85546875" style="1" customWidth="1"/>
    <col min="15389" max="15616" width="8" style="1"/>
    <col min="15617" max="15617" width="4.140625" style="1" customWidth="1"/>
    <col min="15618" max="15618" width="19.140625" style="1" customWidth="1"/>
    <col min="15619" max="15619" width="4.42578125" style="1" customWidth="1"/>
    <col min="15620" max="15621" width="7.7109375" style="1" customWidth="1"/>
    <col min="15622" max="15622" width="7.42578125" style="1" customWidth="1"/>
    <col min="15623" max="15623" width="9.140625" style="1" customWidth="1"/>
    <col min="15624" max="15631" width="7.7109375" style="1" customWidth="1"/>
    <col min="15632" max="15632" width="8.7109375" style="1" customWidth="1"/>
    <col min="15633" max="15637" width="7.7109375" style="1" customWidth="1"/>
    <col min="15638" max="15638" width="8.28515625" style="1" customWidth="1"/>
    <col min="15639" max="15643" width="7.7109375" style="1" customWidth="1"/>
    <col min="15644" max="15644" width="6.85546875" style="1" customWidth="1"/>
    <col min="15645" max="15872" width="8" style="1"/>
    <col min="15873" max="15873" width="4.140625" style="1" customWidth="1"/>
    <col min="15874" max="15874" width="19.140625" style="1" customWidth="1"/>
    <col min="15875" max="15875" width="4.42578125" style="1" customWidth="1"/>
    <col min="15876" max="15877" width="7.7109375" style="1" customWidth="1"/>
    <col min="15878" max="15878" width="7.42578125" style="1" customWidth="1"/>
    <col min="15879" max="15879" width="9.140625" style="1" customWidth="1"/>
    <col min="15880" max="15887" width="7.7109375" style="1" customWidth="1"/>
    <col min="15888" max="15888" width="8.7109375" style="1" customWidth="1"/>
    <col min="15889" max="15893" width="7.7109375" style="1" customWidth="1"/>
    <col min="15894" max="15894" width="8.28515625" style="1" customWidth="1"/>
    <col min="15895" max="15899" width="7.7109375" style="1" customWidth="1"/>
    <col min="15900" max="15900" width="6.85546875" style="1" customWidth="1"/>
    <col min="15901" max="16128" width="8" style="1"/>
    <col min="16129" max="16129" width="4.140625" style="1" customWidth="1"/>
    <col min="16130" max="16130" width="19.140625" style="1" customWidth="1"/>
    <col min="16131" max="16131" width="4.42578125" style="1" customWidth="1"/>
    <col min="16132" max="16133" width="7.7109375" style="1" customWidth="1"/>
    <col min="16134" max="16134" width="7.42578125" style="1" customWidth="1"/>
    <col min="16135" max="16135" width="9.140625" style="1" customWidth="1"/>
    <col min="16136" max="16143" width="7.7109375" style="1" customWidth="1"/>
    <col min="16144" max="16144" width="8.7109375" style="1" customWidth="1"/>
    <col min="16145" max="16149" width="7.7109375" style="1" customWidth="1"/>
    <col min="16150" max="16150" width="8.28515625" style="1" customWidth="1"/>
    <col min="16151" max="16155" width="7.7109375" style="1" customWidth="1"/>
    <col min="16156" max="16156" width="6.85546875" style="1" customWidth="1"/>
    <col min="16157" max="16384" width="8" style="1"/>
  </cols>
  <sheetData>
    <row r="1" spans="1:28" x14ac:dyDescent="0.2">
      <c r="A1" s="136"/>
    </row>
    <row r="2" spans="1:28" x14ac:dyDescent="0.2">
      <c r="A2" s="136"/>
    </row>
    <row r="3" spans="1:28" x14ac:dyDescent="0.2">
      <c r="A3" s="136"/>
    </row>
    <row r="4" spans="1:28" x14ac:dyDescent="0.2">
      <c r="A4" s="136"/>
    </row>
    <row r="5" spans="1:28" x14ac:dyDescent="0.2">
      <c r="A5" s="136"/>
    </row>
    <row r="6" spans="1:28" x14ac:dyDescent="0.2">
      <c r="A6" s="136"/>
    </row>
    <row r="7" spans="1:28" ht="15.75" x14ac:dyDescent="0.25">
      <c r="A7" s="180" t="s">
        <v>144</v>
      </c>
    </row>
    <row r="8" spans="1:28" ht="15.75" x14ac:dyDescent="0.25">
      <c r="A8" s="180"/>
    </row>
    <row r="9" spans="1:28" ht="12.95" customHeight="1" x14ac:dyDescent="0.2">
      <c r="A9" s="45" t="s">
        <v>102</v>
      </c>
      <c r="B9" s="2"/>
      <c r="C9" s="3" t="s">
        <v>0</v>
      </c>
      <c r="D9" s="121"/>
      <c r="E9" s="5"/>
      <c r="F9" s="4">
        <v>2000</v>
      </c>
      <c r="G9" s="4"/>
      <c r="H9" s="46">
        <v>2050</v>
      </c>
      <c r="I9" s="5"/>
      <c r="J9" s="158">
        <v>2500</v>
      </c>
      <c r="K9" s="159"/>
      <c r="L9" s="158">
        <v>2510</v>
      </c>
      <c r="M9" s="159"/>
      <c r="N9" s="158">
        <v>2800</v>
      </c>
      <c r="O9" s="159"/>
      <c r="P9" s="46"/>
      <c r="Q9" s="5"/>
      <c r="R9" s="46"/>
      <c r="S9" s="5"/>
      <c r="T9" s="158"/>
      <c r="U9" s="159"/>
      <c r="V9" s="158">
        <v>8300</v>
      </c>
      <c r="W9" s="159"/>
      <c r="X9" s="158">
        <v>8920</v>
      </c>
      <c r="Y9" s="159"/>
      <c r="Z9" s="158">
        <v>8960</v>
      </c>
      <c r="AA9" s="159"/>
      <c r="AB9" s="122"/>
    </row>
    <row r="10" spans="1:28" ht="12.95" customHeight="1" x14ac:dyDescent="0.2">
      <c r="A10" s="47" t="s">
        <v>1</v>
      </c>
      <c r="B10" s="7" t="s">
        <v>2</v>
      </c>
      <c r="C10" s="8" t="s">
        <v>3</v>
      </c>
      <c r="D10" s="9" t="s">
        <v>103</v>
      </c>
      <c r="E10" s="10"/>
      <c r="F10" s="9" t="s">
        <v>104</v>
      </c>
      <c r="G10" s="10"/>
      <c r="H10" s="9" t="s">
        <v>105</v>
      </c>
      <c r="I10" s="10"/>
      <c r="J10" s="156" t="s">
        <v>90</v>
      </c>
      <c r="K10" s="157"/>
      <c r="L10" s="168" t="s">
        <v>91</v>
      </c>
      <c r="M10" s="169"/>
      <c r="N10" s="9" t="s">
        <v>106</v>
      </c>
      <c r="O10" s="10"/>
      <c r="P10" s="9" t="s">
        <v>107</v>
      </c>
      <c r="Q10" s="10"/>
      <c r="R10" s="156" t="s">
        <v>108</v>
      </c>
      <c r="S10" s="157"/>
      <c r="T10" s="156" t="s">
        <v>109</v>
      </c>
      <c r="U10" s="157"/>
      <c r="V10" s="156" t="s">
        <v>92</v>
      </c>
      <c r="W10" s="157"/>
      <c r="X10" s="156" t="s">
        <v>106</v>
      </c>
      <c r="Y10" s="157"/>
      <c r="Z10" s="156" t="s">
        <v>134</v>
      </c>
      <c r="AA10" s="157"/>
      <c r="AB10" s="48"/>
    </row>
    <row r="11" spans="1:28" ht="12.95" customHeight="1" x14ac:dyDescent="0.2">
      <c r="A11" s="16" t="s">
        <v>110</v>
      </c>
      <c r="B11" s="12" t="s">
        <v>111</v>
      </c>
      <c r="C11" s="13"/>
      <c r="D11" s="19">
        <v>2765000</v>
      </c>
      <c r="E11" s="19">
        <v>765000</v>
      </c>
      <c r="F11" s="19"/>
      <c r="G11" s="19">
        <v>500000</v>
      </c>
      <c r="H11" s="19"/>
      <c r="I11" s="19">
        <v>300000</v>
      </c>
      <c r="J11" s="56">
        <v>100000</v>
      </c>
      <c r="K11" s="19">
        <v>102000</v>
      </c>
      <c r="L11" s="56">
        <v>100000</v>
      </c>
      <c r="M11" s="56">
        <v>100000</v>
      </c>
      <c r="N11" s="56">
        <v>70000</v>
      </c>
      <c r="O11" s="18">
        <v>70000</v>
      </c>
      <c r="P11" s="56">
        <v>450000</v>
      </c>
      <c r="Q11" s="18">
        <v>1128000</v>
      </c>
      <c r="R11" s="19"/>
      <c r="S11" s="19">
        <v>4000000</v>
      </c>
      <c r="T11" s="56">
        <v>3480000</v>
      </c>
      <c r="U11" s="19"/>
      <c r="V11" s="19"/>
      <c r="W11" s="19"/>
      <c r="X11" s="56"/>
      <c r="Y11" s="56"/>
      <c r="Z11" s="123"/>
      <c r="AA11" s="18"/>
      <c r="AB11" s="124"/>
    </row>
    <row r="12" spans="1:28" ht="12.95" customHeight="1" x14ac:dyDescent="0.2">
      <c r="A12" s="16" t="s">
        <v>110</v>
      </c>
      <c r="B12" s="12" t="s">
        <v>92</v>
      </c>
      <c r="C12" s="13"/>
      <c r="D12" s="58"/>
      <c r="E12" s="58"/>
      <c r="F12" s="58"/>
      <c r="G12" s="58"/>
      <c r="H12" s="58"/>
      <c r="I12" s="58"/>
      <c r="J12" s="125"/>
      <c r="K12" s="58">
        <v>138400</v>
      </c>
      <c r="L12" s="125"/>
      <c r="M12" s="125"/>
      <c r="N12" s="125"/>
      <c r="O12" s="58"/>
      <c r="P12" s="125"/>
      <c r="Q12" s="58"/>
      <c r="R12" s="58"/>
      <c r="S12" s="58"/>
      <c r="T12" s="125"/>
      <c r="U12" s="58"/>
      <c r="V12" s="58">
        <v>138400</v>
      </c>
      <c r="W12" s="58"/>
      <c r="X12" s="125"/>
      <c r="Y12" s="125"/>
      <c r="Z12" s="126"/>
      <c r="AA12" s="58"/>
      <c r="AB12" s="124"/>
    </row>
    <row r="13" spans="1:28" ht="12.95" customHeight="1" x14ac:dyDescent="0.2">
      <c r="A13" s="16" t="s">
        <v>110</v>
      </c>
      <c r="B13" s="12" t="s">
        <v>11</v>
      </c>
      <c r="C13" s="13"/>
      <c r="D13" s="18">
        <f>SUM(D11:D12)</f>
        <v>2765000</v>
      </c>
      <c r="E13" s="18">
        <f t="shared" ref="E13:AA13" si="0">SUM(E11:E12)</f>
        <v>765000</v>
      </c>
      <c r="F13" s="18">
        <f t="shared" si="0"/>
        <v>0</v>
      </c>
      <c r="G13" s="18">
        <f t="shared" si="0"/>
        <v>500000</v>
      </c>
      <c r="H13" s="18">
        <f t="shared" si="0"/>
        <v>0</v>
      </c>
      <c r="I13" s="18">
        <f t="shared" si="0"/>
        <v>300000</v>
      </c>
      <c r="J13" s="18">
        <f t="shared" si="0"/>
        <v>100000</v>
      </c>
      <c r="K13" s="18">
        <f t="shared" si="0"/>
        <v>240400</v>
      </c>
      <c r="L13" s="18">
        <f t="shared" si="0"/>
        <v>100000</v>
      </c>
      <c r="M13" s="18">
        <f t="shared" si="0"/>
        <v>100000</v>
      </c>
      <c r="N13" s="18">
        <f t="shared" si="0"/>
        <v>70000</v>
      </c>
      <c r="O13" s="18">
        <f t="shared" si="0"/>
        <v>70000</v>
      </c>
      <c r="P13" s="18">
        <f t="shared" si="0"/>
        <v>450000</v>
      </c>
      <c r="Q13" s="18">
        <f t="shared" si="0"/>
        <v>1128000</v>
      </c>
      <c r="R13" s="18">
        <f t="shared" si="0"/>
        <v>0</v>
      </c>
      <c r="S13" s="18">
        <f t="shared" si="0"/>
        <v>4000000</v>
      </c>
      <c r="T13" s="18">
        <f t="shared" si="0"/>
        <v>3480000</v>
      </c>
      <c r="U13" s="18">
        <f t="shared" si="0"/>
        <v>0</v>
      </c>
      <c r="V13" s="18">
        <f t="shared" si="0"/>
        <v>138400</v>
      </c>
      <c r="W13" s="18">
        <f t="shared" si="0"/>
        <v>0</v>
      </c>
      <c r="X13" s="18">
        <f t="shared" si="0"/>
        <v>0</v>
      </c>
      <c r="Y13" s="18">
        <f t="shared" si="0"/>
        <v>0</v>
      </c>
      <c r="Z13" s="18">
        <f t="shared" si="0"/>
        <v>0</v>
      </c>
      <c r="AA13" s="18">
        <f t="shared" si="0"/>
        <v>0</v>
      </c>
      <c r="AB13" s="124"/>
    </row>
    <row r="14" spans="1:28" ht="12.95" customHeight="1" x14ac:dyDescent="0.2">
      <c r="A14" s="16" t="s">
        <v>110</v>
      </c>
      <c r="B14" s="12" t="s">
        <v>12</v>
      </c>
      <c r="C14" s="13"/>
      <c r="D14" s="18"/>
      <c r="E14" s="18"/>
      <c r="F14" s="18"/>
      <c r="G14" s="18"/>
      <c r="H14" s="18"/>
      <c r="I14" s="18"/>
      <c r="J14" s="56"/>
      <c r="K14" s="18"/>
      <c r="L14" s="56"/>
      <c r="M14" s="56"/>
      <c r="N14" s="56"/>
      <c r="O14" s="18"/>
      <c r="P14" s="56"/>
      <c r="Q14" s="18"/>
      <c r="R14" s="18">
        <f>S13</f>
        <v>4000000</v>
      </c>
      <c r="S14" s="18"/>
      <c r="T14" s="56"/>
      <c r="U14" s="18">
        <f>T13</f>
        <v>3480000</v>
      </c>
      <c r="V14" s="18"/>
      <c r="W14" s="127">
        <f>V13</f>
        <v>138400</v>
      </c>
      <c r="X14" s="127"/>
      <c r="Y14" s="127">
        <v>75000</v>
      </c>
      <c r="Z14" s="18"/>
      <c r="AA14" s="18">
        <v>306600</v>
      </c>
      <c r="AB14" s="124"/>
    </row>
    <row r="15" spans="1:28" ht="12.95" customHeight="1" x14ac:dyDescent="0.2">
      <c r="A15" s="16" t="s">
        <v>110</v>
      </c>
      <c r="B15" s="12" t="s">
        <v>106</v>
      </c>
      <c r="C15" s="13"/>
      <c r="D15" s="18"/>
      <c r="E15" s="18"/>
      <c r="F15" s="18"/>
      <c r="G15" s="18"/>
      <c r="H15" s="18"/>
      <c r="I15" s="18"/>
      <c r="J15" s="18"/>
      <c r="K15" s="18"/>
      <c r="L15" s="18"/>
      <c r="M15" s="18"/>
      <c r="N15" s="18"/>
      <c r="O15" s="18">
        <v>75000</v>
      </c>
      <c r="P15" s="18"/>
      <c r="Q15" s="18"/>
      <c r="R15" s="18"/>
      <c r="S15" s="18"/>
      <c r="T15" s="18"/>
      <c r="U15" s="18"/>
      <c r="V15" s="18"/>
      <c r="W15" s="18"/>
      <c r="X15" s="18">
        <v>75000</v>
      </c>
      <c r="Y15" s="18"/>
      <c r="Z15" s="18"/>
      <c r="AA15" s="18"/>
      <c r="AB15" s="124"/>
    </row>
    <row r="16" spans="1:28" ht="12.95" customHeight="1" x14ac:dyDescent="0.2">
      <c r="A16" s="16">
        <v>31</v>
      </c>
      <c r="B16" s="12" t="s">
        <v>113</v>
      </c>
      <c r="C16" s="13"/>
      <c r="D16" s="18"/>
      <c r="E16" s="18"/>
      <c r="F16" s="18"/>
      <c r="G16" s="18"/>
      <c r="H16" s="18"/>
      <c r="I16" s="18">
        <f>Z16</f>
        <v>306600</v>
      </c>
      <c r="J16" s="56"/>
      <c r="K16" s="18"/>
      <c r="L16" s="56"/>
      <c r="M16" s="56"/>
      <c r="N16" s="56"/>
      <c r="O16" s="18"/>
      <c r="P16" s="56"/>
      <c r="Q16" s="18"/>
      <c r="R16" s="18"/>
      <c r="S16" s="18"/>
      <c r="T16" s="56"/>
      <c r="U16" s="56"/>
      <c r="V16" s="56"/>
      <c r="W16" s="56"/>
      <c r="X16" s="56"/>
      <c r="Y16" s="56"/>
      <c r="Z16" s="56">
        <f>AA14</f>
        <v>306600</v>
      </c>
      <c r="AA16" s="18"/>
      <c r="AB16" s="124"/>
    </row>
    <row r="17" spans="1:28" ht="12.95" customHeight="1" x14ac:dyDescent="0.2">
      <c r="A17" s="16" t="s">
        <v>110</v>
      </c>
      <c r="B17" s="12" t="s">
        <v>80</v>
      </c>
      <c r="C17" s="13"/>
      <c r="D17" s="20"/>
      <c r="E17" s="20">
        <f>D13-E13</f>
        <v>2000000</v>
      </c>
      <c r="F17" s="20">
        <f>G13-F13</f>
        <v>500000</v>
      </c>
      <c r="G17" s="20"/>
      <c r="H17" s="20">
        <f>I13+I16</f>
        <v>606600</v>
      </c>
      <c r="I17" s="20"/>
      <c r="J17" s="128">
        <f>K13-J13</f>
        <v>140400</v>
      </c>
      <c r="K17" s="20"/>
      <c r="L17" s="128"/>
      <c r="M17" s="128"/>
      <c r="N17" s="128">
        <f>O15</f>
        <v>75000</v>
      </c>
      <c r="O17" s="20"/>
      <c r="P17" s="128">
        <f>Q13-P13</f>
        <v>678000</v>
      </c>
      <c r="Q17" s="20"/>
      <c r="R17" s="20"/>
      <c r="S17" s="20"/>
      <c r="T17" s="128"/>
      <c r="U17" s="128"/>
      <c r="V17" s="128"/>
      <c r="W17" s="128"/>
      <c r="X17" s="128"/>
      <c r="Y17" s="128"/>
      <c r="Z17" s="128"/>
      <c r="AA17" s="20"/>
      <c r="AB17" s="124"/>
    </row>
    <row r="18" spans="1:28" ht="12.95" customHeight="1" thickBot="1" x14ac:dyDescent="0.25">
      <c r="A18" s="21"/>
      <c r="B18" s="12"/>
      <c r="C18" s="13"/>
      <c r="D18" s="22">
        <f>SUM(D13)</f>
        <v>2765000</v>
      </c>
      <c r="E18" s="22">
        <f>SUM(E13:E17)</f>
        <v>2765000</v>
      </c>
      <c r="F18" s="22">
        <f t="shared" ref="F18:AA18" si="1">SUM(F13:F17)</f>
        <v>500000</v>
      </c>
      <c r="G18" s="22">
        <f t="shared" si="1"/>
        <v>500000</v>
      </c>
      <c r="H18" s="22">
        <f t="shared" si="1"/>
        <v>606600</v>
      </c>
      <c r="I18" s="22">
        <f t="shared" si="1"/>
        <v>606600</v>
      </c>
      <c r="J18" s="22">
        <f t="shared" si="1"/>
        <v>240400</v>
      </c>
      <c r="K18" s="22">
        <f t="shared" si="1"/>
        <v>240400</v>
      </c>
      <c r="L18" s="22">
        <f t="shared" si="1"/>
        <v>100000</v>
      </c>
      <c r="M18" s="22">
        <f t="shared" si="1"/>
        <v>100000</v>
      </c>
      <c r="N18" s="22">
        <f t="shared" si="1"/>
        <v>145000</v>
      </c>
      <c r="O18" s="22">
        <f t="shared" si="1"/>
        <v>145000</v>
      </c>
      <c r="P18" s="22">
        <f t="shared" si="1"/>
        <v>1128000</v>
      </c>
      <c r="Q18" s="22">
        <f t="shared" si="1"/>
        <v>1128000</v>
      </c>
      <c r="R18" s="22">
        <f t="shared" si="1"/>
        <v>4000000</v>
      </c>
      <c r="S18" s="22">
        <f t="shared" si="1"/>
        <v>4000000</v>
      </c>
      <c r="T18" s="22">
        <f t="shared" si="1"/>
        <v>3480000</v>
      </c>
      <c r="U18" s="22">
        <f t="shared" si="1"/>
        <v>3480000</v>
      </c>
      <c r="V18" s="22">
        <f t="shared" si="1"/>
        <v>138400</v>
      </c>
      <c r="W18" s="22">
        <f t="shared" si="1"/>
        <v>138400</v>
      </c>
      <c r="X18" s="22">
        <f t="shared" si="1"/>
        <v>75000</v>
      </c>
      <c r="Y18" s="22">
        <f t="shared" si="1"/>
        <v>75000</v>
      </c>
      <c r="Z18" s="22">
        <f t="shared" si="1"/>
        <v>306600</v>
      </c>
      <c r="AA18" s="22">
        <f t="shared" si="1"/>
        <v>306600</v>
      </c>
      <c r="AB18" s="129"/>
    </row>
    <row r="19" spans="1:28" ht="12.95" customHeight="1" thickTop="1" x14ac:dyDescent="0.2">
      <c r="A19" s="21"/>
      <c r="B19" s="12"/>
      <c r="C19" s="12"/>
      <c r="H19" s="12"/>
      <c r="I19" s="12"/>
      <c r="J19" s="12"/>
      <c r="K19" s="12"/>
      <c r="L19" s="12"/>
      <c r="M19" s="12"/>
      <c r="N19" s="12"/>
      <c r="O19" s="12"/>
      <c r="P19" s="12"/>
      <c r="Q19" s="12"/>
      <c r="R19" s="12"/>
      <c r="S19" s="12"/>
      <c r="T19" s="12"/>
      <c r="U19" s="12"/>
      <c r="V19" s="12"/>
      <c r="W19" s="12"/>
      <c r="X19" s="12"/>
      <c r="Y19" s="12"/>
      <c r="Z19" s="12"/>
      <c r="AA19" s="12"/>
    </row>
    <row r="20" spans="1:28" ht="12.95" customHeight="1" x14ac:dyDescent="0.2">
      <c r="A20" s="21"/>
      <c r="B20" s="12"/>
      <c r="C20" s="12"/>
    </row>
    <row r="21" spans="1:28" ht="12.95" customHeight="1" x14ac:dyDescent="0.2">
      <c r="A21" s="12"/>
      <c r="B21" s="12"/>
      <c r="C21" s="12"/>
      <c r="D21" s="130"/>
      <c r="E21" s="131" t="s">
        <v>12</v>
      </c>
      <c r="F21" s="131"/>
      <c r="G21" s="131"/>
      <c r="H21" s="131"/>
      <c r="I21" s="131"/>
      <c r="J21" s="131"/>
      <c r="K21" s="130"/>
      <c r="M21" s="137" t="s">
        <v>114</v>
      </c>
      <c r="N21" s="137"/>
      <c r="O21" s="137"/>
      <c r="P21" s="137"/>
      <c r="Q21" s="137"/>
      <c r="R21" s="137"/>
      <c r="S21" s="137"/>
      <c r="T21" s="137"/>
      <c r="U21" s="120"/>
      <c r="AB21" s="1"/>
    </row>
    <row r="22" spans="1:28" ht="12.95" customHeight="1" x14ac:dyDescent="0.2">
      <c r="A22" s="12"/>
      <c r="B22" s="12"/>
      <c r="C22" s="12"/>
      <c r="D22" s="63" t="s">
        <v>109</v>
      </c>
      <c r="E22" s="63"/>
      <c r="F22" s="63"/>
      <c r="G22" s="62">
        <f>U14</f>
        <v>3480000</v>
      </c>
      <c r="H22" s="64">
        <f>S11</f>
        <v>4000000</v>
      </c>
      <c r="I22" s="133" t="s">
        <v>108</v>
      </c>
      <c r="J22" s="63"/>
      <c r="K22" s="63"/>
      <c r="M22" s="137" t="s">
        <v>115</v>
      </c>
      <c r="N22" s="137" t="s">
        <v>116</v>
      </c>
      <c r="O22" s="137"/>
      <c r="P22" s="138">
        <f>R14</f>
        <v>4000000</v>
      </c>
      <c r="Q22" s="137"/>
      <c r="R22" s="137"/>
      <c r="S22" s="137"/>
      <c r="T22" s="137"/>
      <c r="U22" s="120"/>
      <c r="AB22" s="1"/>
    </row>
    <row r="23" spans="1:28" ht="12.95" customHeight="1" x14ac:dyDescent="0.2">
      <c r="A23" s="57"/>
      <c r="B23" s="12"/>
      <c r="C23" s="12"/>
      <c r="D23" s="12" t="s">
        <v>92</v>
      </c>
      <c r="G23" s="66">
        <f>W14</f>
        <v>138400</v>
      </c>
      <c r="M23" s="139" t="s">
        <v>117</v>
      </c>
      <c r="N23" s="137" t="s">
        <v>118</v>
      </c>
      <c r="O23" s="137"/>
      <c r="P23" s="140">
        <f>U14</f>
        <v>3480000</v>
      </c>
      <c r="Q23" s="137"/>
      <c r="R23" s="137"/>
      <c r="S23" s="137"/>
      <c r="T23" s="137"/>
      <c r="U23" s="120"/>
      <c r="V23" s="141"/>
      <c r="AB23" s="1"/>
    </row>
    <row r="24" spans="1:28" ht="12.95" customHeight="1" thickBot="1" x14ac:dyDescent="0.25">
      <c r="A24" s="57"/>
      <c r="B24" s="12"/>
      <c r="C24" s="12"/>
      <c r="D24" s="12" t="s">
        <v>106</v>
      </c>
      <c r="G24" s="66">
        <f>Y14</f>
        <v>75000</v>
      </c>
      <c r="M24" s="139" t="s">
        <v>119</v>
      </c>
      <c r="N24" s="137" t="s">
        <v>120</v>
      </c>
      <c r="O24" s="137"/>
      <c r="P24" s="142">
        <f>P22-P23</f>
        <v>520000</v>
      </c>
      <c r="Q24" s="137"/>
      <c r="R24" s="137"/>
      <c r="S24" s="137"/>
      <c r="T24" s="137"/>
      <c r="U24" s="120"/>
      <c r="V24" s="141"/>
      <c r="AB24" s="1"/>
    </row>
    <row r="25" spans="1:28" ht="12.95" customHeight="1" thickTop="1" x14ac:dyDescent="0.2">
      <c r="A25" s="21"/>
      <c r="B25" s="12"/>
      <c r="C25" s="12"/>
      <c r="D25" s="12" t="s">
        <v>113</v>
      </c>
      <c r="E25" s="12"/>
      <c r="F25" s="12"/>
      <c r="G25" s="143">
        <f>AA14</f>
        <v>306600</v>
      </c>
      <c r="H25" s="67"/>
      <c r="I25" s="12"/>
      <c r="J25" s="12"/>
      <c r="K25" s="12"/>
      <c r="P25" s="137"/>
      <c r="Q25" s="137"/>
      <c r="R25" s="137"/>
      <c r="S25" s="137"/>
      <c r="T25" s="137"/>
      <c r="U25" s="120"/>
      <c r="AB25" s="1"/>
    </row>
    <row r="26" spans="1:28" ht="12.95" customHeight="1" thickBot="1" x14ac:dyDescent="0.25">
      <c r="D26" s="12"/>
      <c r="E26" s="12"/>
      <c r="F26" s="12"/>
      <c r="G26" s="144">
        <f>SUM(G22:G25)</f>
        <v>4000000</v>
      </c>
      <c r="H26" s="70">
        <f>SUM(G22:G25)</f>
        <v>4000000</v>
      </c>
      <c r="I26" s="12"/>
      <c r="J26" s="12"/>
      <c r="K26" s="12"/>
      <c r="M26" s="137" t="s">
        <v>121</v>
      </c>
      <c r="P26" s="137"/>
      <c r="Q26" s="137"/>
      <c r="R26" s="137"/>
      <c r="S26" s="137"/>
      <c r="T26" s="137"/>
      <c r="U26" s="120"/>
      <c r="AB26" s="1"/>
    </row>
    <row r="27" spans="1:28" ht="13.5" thickTop="1" x14ac:dyDescent="0.2">
      <c r="A27" s="74"/>
      <c r="B27" s="74"/>
      <c r="C27" s="74"/>
      <c r="D27" s="74"/>
      <c r="E27" s="74"/>
      <c r="F27" s="74"/>
      <c r="G27" s="74"/>
      <c r="H27" s="74"/>
      <c r="I27" s="74"/>
      <c r="J27" s="74"/>
      <c r="K27" s="74"/>
      <c r="M27" s="137" t="s">
        <v>122</v>
      </c>
      <c r="P27" s="145">
        <v>0.27</v>
      </c>
      <c r="Q27" s="137"/>
      <c r="R27" s="137"/>
      <c r="S27" s="137"/>
      <c r="T27" s="137"/>
      <c r="U27" s="120"/>
      <c r="AB27" s="1"/>
    </row>
    <row r="28" spans="1:28" x14ac:dyDescent="0.2">
      <c r="A28" s="74"/>
      <c r="B28" s="74"/>
      <c r="C28" s="74"/>
      <c r="D28" s="7"/>
      <c r="E28" s="7"/>
      <c r="F28" s="49" t="s">
        <v>112</v>
      </c>
      <c r="G28" s="49"/>
      <c r="H28" s="49"/>
      <c r="I28" s="49"/>
      <c r="J28" s="7"/>
      <c r="K28" s="7"/>
      <c r="M28" s="137" t="s">
        <v>87</v>
      </c>
      <c r="N28" s="137"/>
      <c r="O28" s="137"/>
      <c r="P28" s="137">
        <f>P24*P27</f>
        <v>140400</v>
      </c>
      <c r="Q28" s="137"/>
      <c r="R28" s="137"/>
      <c r="S28" s="137"/>
      <c r="T28" s="137"/>
      <c r="U28" s="120"/>
      <c r="AB28" s="1"/>
    </row>
    <row r="29" spans="1:28" x14ac:dyDescent="0.2">
      <c r="D29" s="133" t="s">
        <v>103</v>
      </c>
      <c r="E29" s="63"/>
      <c r="F29" s="63"/>
      <c r="G29" s="62">
        <f>E17</f>
        <v>2000000</v>
      </c>
      <c r="H29" s="55">
        <f>F17</f>
        <v>500000</v>
      </c>
      <c r="I29" s="61" t="s">
        <v>104</v>
      </c>
      <c r="J29" s="61"/>
      <c r="K29" s="61"/>
      <c r="L29" s="146" t="s">
        <v>117</v>
      </c>
      <c r="M29" s="147" t="s">
        <v>123</v>
      </c>
      <c r="N29" s="148"/>
      <c r="O29" s="148"/>
      <c r="P29" s="149">
        <v>2000</v>
      </c>
      <c r="Q29" s="137"/>
      <c r="R29" s="137"/>
      <c r="S29" s="137"/>
      <c r="T29" s="137"/>
      <c r="Y29" s="141"/>
    </row>
    <row r="30" spans="1:28" ht="13.5" thickBot="1" x14ac:dyDescent="0.25">
      <c r="G30" s="134"/>
      <c r="H30" s="67">
        <f>H17</f>
        <v>606600</v>
      </c>
      <c r="I30" s="12" t="s">
        <v>105</v>
      </c>
      <c r="J30" s="12"/>
      <c r="K30" s="12"/>
      <c r="L30" s="12"/>
      <c r="M30" s="137" t="s">
        <v>124</v>
      </c>
      <c r="N30" s="148"/>
      <c r="O30" s="148"/>
      <c r="P30" s="150">
        <f>P28-P29</f>
        <v>138400</v>
      </c>
      <c r="Q30" s="137"/>
      <c r="R30" s="137"/>
      <c r="S30" s="137"/>
      <c r="T30" s="137"/>
    </row>
    <row r="31" spans="1:28" ht="13.5" thickTop="1" x14ac:dyDescent="0.2">
      <c r="G31" s="134"/>
      <c r="H31" s="67">
        <f>J17</f>
        <v>140400</v>
      </c>
      <c r="I31" s="12" t="s">
        <v>90</v>
      </c>
      <c r="J31" s="12"/>
      <c r="K31" s="12"/>
      <c r="L31" s="12"/>
      <c r="M31" s="151"/>
      <c r="N31" s="151"/>
      <c r="O31" s="151"/>
      <c r="P31" s="137"/>
      <c r="Q31" s="137"/>
      <c r="R31" s="137"/>
      <c r="S31" s="137"/>
      <c r="T31" s="137"/>
    </row>
    <row r="32" spans="1:28" x14ac:dyDescent="0.2">
      <c r="G32" s="134"/>
      <c r="H32" s="67">
        <f>N17</f>
        <v>75000</v>
      </c>
      <c r="I32" s="12" t="s">
        <v>106</v>
      </c>
      <c r="J32" s="12"/>
      <c r="K32" s="12"/>
      <c r="L32" s="12"/>
      <c r="M32" s="137" t="s">
        <v>125</v>
      </c>
      <c r="N32" s="137"/>
      <c r="O32" s="137"/>
      <c r="P32" s="152"/>
      <c r="Q32" s="137"/>
      <c r="R32" s="137"/>
      <c r="S32" s="138"/>
      <c r="T32" s="137"/>
    </row>
    <row r="33" spans="4:20" x14ac:dyDescent="0.2">
      <c r="D33" s="61"/>
      <c r="E33" s="61"/>
      <c r="F33" s="61"/>
      <c r="G33" s="66"/>
      <c r="H33" s="50">
        <f>P17</f>
        <v>678000</v>
      </c>
      <c r="I33" s="61" t="s">
        <v>107</v>
      </c>
      <c r="J33" s="135"/>
      <c r="K33" s="61"/>
      <c r="L33" s="61"/>
      <c r="M33" s="147" t="s">
        <v>120</v>
      </c>
      <c r="N33" s="137"/>
      <c r="O33" s="137"/>
      <c r="P33" s="138">
        <f>P24</f>
        <v>520000</v>
      </c>
      <c r="Q33" s="137"/>
      <c r="R33" s="137"/>
      <c r="S33" s="137"/>
      <c r="T33" s="137"/>
    </row>
    <row r="34" spans="4:20" ht="13.5" thickBot="1" x14ac:dyDescent="0.25">
      <c r="D34" s="12"/>
      <c r="E34" s="12"/>
      <c r="F34" s="12"/>
      <c r="G34" s="70">
        <f>SUM(G29:G33)</f>
        <v>2000000</v>
      </c>
      <c r="H34" s="132">
        <f>SUM(H29:H33)</f>
        <v>2000000</v>
      </c>
      <c r="I34" s="12"/>
      <c r="J34" s="12"/>
      <c r="K34" s="12"/>
      <c r="L34" s="153" t="s">
        <v>117</v>
      </c>
      <c r="M34" s="137" t="s">
        <v>126</v>
      </c>
      <c r="N34" s="137"/>
      <c r="O34" s="137"/>
      <c r="P34" s="140">
        <v>138400</v>
      </c>
      <c r="Q34" s="137"/>
      <c r="R34" s="137"/>
      <c r="S34" s="138"/>
      <c r="T34" s="137"/>
    </row>
    <row r="35" spans="4:20" ht="14.25" thickTop="1" thickBot="1" x14ac:dyDescent="0.25">
      <c r="L35" s="154"/>
      <c r="M35" s="137" t="s">
        <v>127</v>
      </c>
      <c r="N35" s="137"/>
      <c r="O35" s="137"/>
      <c r="P35" s="142">
        <f>P33-P34</f>
        <v>381600</v>
      </c>
      <c r="Q35" s="137"/>
      <c r="R35" s="137"/>
      <c r="S35" s="137"/>
      <c r="T35" s="137"/>
    </row>
    <row r="36" spans="4:20" ht="13.5" thickTop="1" x14ac:dyDescent="0.2">
      <c r="M36" s="137"/>
      <c r="N36" s="137"/>
      <c r="O36" s="145"/>
      <c r="P36" s="137"/>
      <c r="Q36" s="137"/>
      <c r="R36" s="137"/>
      <c r="S36" s="138"/>
      <c r="T36" s="137"/>
    </row>
    <row r="37" spans="4:20" x14ac:dyDescent="0.2">
      <c r="M37" s="137" t="s">
        <v>128</v>
      </c>
      <c r="N37" s="137"/>
      <c r="O37" s="137"/>
      <c r="P37" s="137"/>
      <c r="Q37" s="137"/>
      <c r="R37" s="137"/>
      <c r="S37" s="137"/>
      <c r="T37" s="137"/>
    </row>
    <row r="38" spans="4:20" x14ac:dyDescent="0.2">
      <c r="M38" s="137" t="s">
        <v>129</v>
      </c>
      <c r="N38" s="137"/>
      <c r="O38" s="137"/>
      <c r="P38" s="145">
        <v>0.15</v>
      </c>
      <c r="Q38" s="137" t="s">
        <v>135</v>
      </c>
    </row>
    <row r="39" spans="4:20" x14ac:dyDescent="0.2">
      <c r="M39" s="137" t="s">
        <v>130</v>
      </c>
      <c r="N39" s="137"/>
      <c r="O39" s="137"/>
      <c r="P39" s="137">
        <f>H29*P38</f>
        <v>75000</v>
      </c>
    </row>
    <row r="40" spans="4:20" x14ac:dyDescent="0.2">
      <c r="M40" s="137" t="s">
        <v>131</v>
      </c>
      <c r="N40" s="137"/>
      <c r="O40" s="137"/>
      <c r="P40" s="140">
        <f>P35-P39</f>
        <v>306600</v>
      </c>
    </row>
    <row r="41" spans="4:20" x14ac:dyDescent="0.2">
      <c r="M41" s="137"/>
      <c r="N41" s="137"/>
      <c r="O41" s="137"/>
      <c r="P41" s="137"/>
    </row>
    <row r="42" spans="4:20" x14ac:dyDescent="0.2">
      <c r="M42" s="137" t="s">
        <v>132</v>
      </c>
      <c r="N42" s="137"/>
      <c r="O42" s="137"/>
      <c r="P42" s="137"/>
    </row>
    <row r="43" spans="4:20" x14ac:dyDescent="0.2">
      <c r="M43" s="137" t="s">
        <v>104</v>
      </c>
      <c r="N43" s="137"/>
      <c r="O43" s="137"/>
      <c r="P43" s="138">
        <f>H29</f>
        <v>500000</v>
      </c>
    </row>
    <row r="44" spans="4:20" x14ac:dyDescent="0.2">
      <c r="M44" s="137" t="s">
        <v>105</v>
      </c>
      <c r="N44" s="137"/>
      <c r="O44" s="137"/>
      <c r="P44" s="140">
        <f>H30</f>
        <v>606600</v>
      </c>
    </row>
    <row r="45" spans="4:20" ht="13.5" thickBot="1" x14ac:dyDescent="0.25">
      <c r="M45" s="137" t="s">
        <v>133</v>
      </c>
      <c r="P45" s="142">
        <f>P43+P44</f>
        <v>1106600</v>
      </c>
    </row>
    <row r="46" spans="4:20" ht="13.5" thickTop="1" x14ac:dyDescent="0.2"/>
  </sheetData>
  <mergeCells count="14">
    <mergeCell ref="Z9:AA9"/>
    <mergeCell ref="J10:K10"/>
    <mergeCell ref="L10:M10"/>
    <mergeCell ref="R10:S10"/>
    <mergeCell ref="T10:U10"/>
    <mergeCell ref="V10:W10"/>
    <mergeCell ref="X10:Y10"/>
    <mergeCell ref="Z10:AA10"/>
    <mergeCell ref="J9:K9"/>
    <mergeCell ref="L9:M9"/>
    <mergeCell ref="N9:O9"/>
    <mergeCell ref="T9:U9"/>
    <mergeCell ref="V9:W9"/>
    <mergeCell ref="X9:Y9"/>
  </mergeCells>
  <pageMargins left="0.75" right="0.75" top="1" bottom="1" header="0.5" footer="0.5"/>
  <pageSetup paperSize="9" orientation="portrait" horizontalDpi="0"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T-5.1</vt:lpstr>
      <vt:lpstr>T-5.2</vt:lpstr>
      <vt:lpstr>T-5.3</vt:lpstr>
      <vt:lpstr>T-5.4</vt:lpstr>
      <vt:lpstr>T-5.5</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Annelise</dc:creator>
  <cp:lastModifiedBy>Anne Berrefjord</cp:lastModifiedBy>
  <dcterms:created xsi:type="dcterms:W3CDTF">2014-10-19T05:17:20Z</dcterms:created>
  <dcterms:modified xsi:type="dcterms:W3CDTF">2014-10-27T07:02:55Z</dcterms:modified>
</cp:coreProperties>
</file>