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5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A35" i="1" l="1"/>
  <c r="A36" i="1" s="1"/>
  <c r="D16" i="1"/>
  <c r="X83" i="1" s="1"/>
  <c r="Q82" i="1"/>
  <c r="B25" i="1" s="1"/>
  <c r="Q84" i="1"/>
  <c r="Q83" i="1"/>
  <c r="B26" i="1" s="1"/>
  <c r="D13" i="1"/>
  <c r="D18" i="1" s="1"/>
  <c r="X85" i="1" s="1"/>
  <c r="R84" i="1" s="1"/>
  <c r="Q81" i="1"/>
  <c r="B24" i="1" s="1"/>
  <c r="B27" i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 s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/>
  <c r="D45" i="1"/>
  <c r="T68" i="1" s="1"/>
  <c r="D46" i="1"/>
  <c r="T69" i="1" s="1"/>
  <c r="D47" i="1"/>
  <c r="T70" i="1" s="1"/>
  <c r="D48" i="1"/>
  <c r="T71" i="1" s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B35" i="1"/>
  <c r="R58" i="1" s="1"/>
  <c r="C35" i="1"/>
  <c r="E35" i="1" s="1"/>
  <c r="U58" i="1" s="1"/>
  <c r="Q58" i="1"/>
  <c r="A37" i="1" l="1"/>
  <c r="C36" i="1"/>
  <c r="S59" i="1" s="1"/>
  <c r="Q59" i="1"/>
  <c r="B36" i="1"/>
  <c r="R59" i="1" s="1"/>
  <c r="S58" i="1"/>
  <c r="A16" i="1"/>
  <c r="U83" i="1" s="1"/>
  <c r="E34" i="1"/>
  <c r="U57" i="1" s="1"/>
  <c r="D15" i="1"/>
  <c r="Q60" i="1"/>
  <c r="C37" i="1"/>
  <c r="S60" i="1" s="1"/>
  <c r="B37" i="1"/>
  <c r="R60" i="1" s="1"/>
  <c r="A38" i="1"/>
  <c r="F35" i="1"/>
  <c r="V58" i="1" s="1"/>
  <c r="T57" i="1"/>
  <c r="R82" i="1"/>
  <c r="R83" i="1"/>
  <c r="C27" i="1"/>
  <c r="S84" i="1"/>
  <c r="G35" i="1"/>
  <c r="W58" i="1" s="1"/>
  <c r="R81" i="1"/>
  <c r="F34" i="1"/>
  <c r="V57" i="1" s="1"/>
  <c r="X80" i="1"/>
  <c r="G34" i="1" l="1"/>
  <c r="W57" i="1" s="1"/>
  <c r="E36" i="1"/>
  <c r="U59" i="1" s="1"/>
  <c r="F36" i="1"/>
  <c r="V59" i="1" s="1"/>
  <c r="G36" i="1"/>
  <c r="W59" i="1" s="1"/>
  <c r="F37" i="1"/>
  <c r="V60" i="1" s="1"/>
  <c r="X82" i="1"/>
  <c r="D17" i="1"/>
  <c r="A39" i="1"/>
  <c r="B38" i="1"/>
  <c r="C38" i="1"/>
  <c r="Q61" i="1"/>
  <c r="E37" i="1"/>
  <c r="G37" i="1" s="1"/>
  <c r="W60" i="1" s="1"/>
  <c r="S83" i="1"/>
  <c r="C26" i="1"/>
  <c r="S82" i="1"/>
  <c r="C25" i="1"/>
  <c r="S81" i="1"/>
  <c r="C24" i="1"/>
  <c r="T84" i="1"/>
  <c r="E27" i="1" s="1"/>
  <c r="D27" i="1"/>
  <c r="U60" i="1" l="1"/>
  <c r="X84" i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G40" i="1"/>
  <c r="W63" i="1" s="1"/>
  <c r="F40" i="1"/>
  <c r="V63" i="1" s="1"/>
  <c r="A42" i="1"/>
  <c r="B41" i="1"/>
  <c r="Q64" i="1"/>
  <c r="C41" i="1"/>
  <c r="B42" i="1" l="1"/>
  <c r="Q65" i="1"/>
  <c r="C42" i="1"/>
  <c r="A43" i="1"/>
  <c r="S64" i="1"/>
  <c r="E41" i="1"/>
  <c r="U64" i="1" s="1"/>
  <c r="F41" i="1"/>
  <c r="V64" i="1" s="1"/>
  <c r="G41" i="1"/>
  <c r="W64" i="1" s="1"/>
  <c r="R64" i="1"/>
  <c r="A44" i="1" l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G45" i="1"/>
  <c r="W68" i="1" s="1"/>
  <c r="R68" i="1"/>
  <c r="A47" i="1"/>
  <c r="Q69" i="1"/>
  <c r="B46" i="1"/>
  <c r="C46" i="1"/>
  <c r="S68" i="1"/>
  <c r="E45" i="1"/>
  <c r="U68" i="1" s="1"/>
  <c r="Q70" i="1" l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G49" i="1"/>
  <c r="W72" i="1" s="1"/>
  <c r="R72" i="1"/>
  <c r="F49" i="1"/>
  <c r="V72" i="1" s="1"/>
  <c r="U71" i="1"/>
  <c r="G48" i="1"/>
  <c r="W71" i="1" s="1"/>
  <c r="C51" i="1" l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S76" i="1"/>
  <c r="E53" i="1"/>
  <c r="U76" i="1" s="1"/>
  <c r="C54" i="1"/>
  <c r="Q77" i="1"/>
  <c r="B54" i="1"/>
  <c r="U75" i="1"/>
  <c r="G52" i="1"/>
  <c r="W75" i="1" s="1"/>
  <c r="G53" i="1" l="1"/>
  <c r="W76" i="1" s="1"/>
  <c r="F54" i="1"/>
  <c r="V77" i="1" s="1"/>
  <c r="R77" i="1"/>
  <c r="G54" i="1"/>
  <c r="W77" i="1" s="1"/>
  <c r="S77" i="1"/>
  <c r="E54" i="1"/>
  <c r="U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<sst xmlns="http://schemas.openxmlformats.org/spreadsheetml/2006/main" count="64" uniqueCount="41">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</sst>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1521123972"/>
          <c:y val="0.1288607722303099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4000000</c:v>
                </c:pt>
                <c:pt idx="2">
                  <c:v>8000000</c:v>
                </c:pt>
                <c:pt idx="3">
                  <c:v>12000000</c:v>
                </c:pt>
                <c:pt idx="4">
                  <c:v>16000000</c:v>
                </c:pt>
                <c:pt idx="5">
                  <c:v>20000000</c:v>
                </c:pt>
                <c:pt idx="6">
                  <c:v>24000000</c:v>
                </c:pt>
                <c:pt idx="7">
                  <c:v>28000000</c:v>
                </c:pt>
                <c:pt idx="8">
                  <c:v>32000000</c:v>
                </c:pt>
                <c:pt idx="9">
                  <c:v>36000000</c:v>
                </c:pt>
                <c:pt idx="10">
                  <c:v>40000000</c:v>
                </c:pt>
                <c:pt idx="11">
                  <c:v>44000000</c:v>
                </c:pt>
                <c:pt idx="12">
                  <c:v>48000000</c:v>
                </c:pt>
                <c:pt idx="13">
                  <c:v>52000000</c:v>
                </c:pt>
                <c:pt idx="14">
                  <c:v>56000000</c:v>
                </c:pt>
                <c:pt idx="15">
                  <c:v>60000000</c:v>
                </c:pt>
                <c:pt idx="16">
                  <c:v>64000000</c:v>
                </c:pt>
                <c:pt idx="17">
                  <c:v>68000000</c:v>
                </c:pt>
                <c:pt idx="18">
                  <c:v>72000000</c:v>
                </c:pt>
                <c:pt idx="19">
                  <c:v>76000000</c:v>
                </c:pt>
                <c:pt idx="20">
                  <c:v>80000000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2760000</c:v>
                </c:pt>
                <c:pt idx="2">
                  <c:v>5520000</c:v>
                </c:pt>
                <c:pt idx="3">
                  <c:v>8280000</c:v>
                </c:pt>
                <c:pt idx="4">
                  <c:v>11040000</c:v>
                </c:pt>
                <c:pt idx="5">
                  <c:v>13800000</c:v>
                </c:pt>
                <c:pt idx="6">
                  <c:v>16560000</c:v>
                </c:pt>
                <c:pt idx="7">
                  <c:v>19320000</c:v>
                </c:pt>
                <c:pt idx="8">
                  <c:v>22080000</c:v>
                </c:pt>
                <c:pt idx="9">
                  <c:v>24840000</c:v>
                </c:pt>
                <c:pt idx="10">
                  <c:v>27600000</c:v>
                </c:pt>
                <c:pt idx="11">
                  <c:v>30360000</c:v>
                </c:pt>
                <c:pt idx="12">
                  <c:v>33120000</c:v>
                </c:pt>
                <c:pt idx="13">
                  <c:v>35880000</c:v>
                </c:pt>
                <c:pt idx="14">
                  <c:v>38640000</c:v>
                </c:pt>
                <c:pt idx="15">
                  <c:v>41400000</c:v>
                </c:pt>
                <c:pt idx="16">
                  <c:v>44160000</c:v>
                </c:pt>
                <c:pt idx="17">
                  <c:v>46920000</c:v>
                </c:pt>
                <c:pt idx="18">
                  <c:v>49680000</c:v>
                </c:pt>
                <c:pt idx="19">
                  <c:v>52440000</c:v>
                </c:pt>
                <c:pt idx="20">
                  <c:v>55200000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12000000</c:v>
                </c:pt>
                <c:pt idx="2">
                  <c:v>12000000</c:v>
                </c:pt>
                <c:pt idx="3">
                  <c:v>12000000</c:v>
                </c:pt>
                <c:pt idx="4">
                  <c:v>12000000</c:v>
                </c:pt>
                <c:pt idx="5">
                  <c:v>12000000</c:v>
                </c:pt>
                <c:pt idx="6">
                  <c:v>12000000</c:v>
                </c:pt>
                <c:pt idx="7">
                  <c:v>12000000</c:v>
                </c:pt>
                <c:pt idx="8">
                  <c:v>12000000</c:v>
                </c:pt>
                <c:pt idx="9">
                  <c:v>12000000</c:v>
                </c:pt>
                <c:pt idx="10">
                  <c:v>12000000</c:v>
                </c:pt>
                <c:pt idx="11">
                  <c:v>12000000</c:v>
                </c:pt>
                <c:pt idx="12">
                  <c:v>12000000</c:v>
                </c:pt>
                <c:pt idx="13">
                  <c:v>12000000</c:v>
                </c:pt>
                <c:pt idx="14">
                  <c:v>12000000</c:v>
                </c:pt>
                <c:pt idx="15">
                  <c:v>12000000</c:v>
                </c:pt>
                <c:pt idx="16">
                  <c:v>12000000</c:v>
                </c:pt>
                <c:pt idx="17">
                  <c:v>12000000</c:v>
                </c:pt>
                <c:pt idx="18">
                  <c:v>12000000</c:v>
                </c:pt>
                <c:pt idx="19">
                  <c:v>12000000</c:v>
                </c:pt>
                <c:pt idx="20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14760000</c:v>
                </c:pt>
                <c:pt idx="2">
                  <c:v>17520000</c:v>
                </c:pt>
                <c:pt idx="3">
                  <c:v>20280000</c:v>
                </c:pt>
                <c:pt idx="4">
                  <c:v>23040000</c:v>
                </c:pt>
                <c:pt idx="5">
                  <c:v>25800000</c:v>
                </c:pt>
                <c:pt idx="6">
                  <c:v>28560000</c:v>
                </c:pt>
                <c:pt idx="7">
                  <c:v>31320000</c:v>
                </c:pt>
                <c:pt idx="8">
                  <c:v>34080000</c:v>
                </c:pt>
                <c:pt idx="9">
                  <c:v>36840000</c:v>
                </c:pt>
                <c:pt idx="10">
                  <c:v>39600000</c:v>
                </c:pt>
                <c:pt idx="11">
                  <c:v>42360000</c:v>
                </c:pt>
                <c:pt idx="12">
                  <c:v>45120000</c:v>
                </c:pt>
                <c:pt idx="13">
                  <c:v>47880000</c:v>
                </c:pt>
                <c:pt idx="14">
                  <c:v>50640000</c:v>
                </c:pt>
                <c:pt idx="15">
                  <c:v>53400000</c:v>
                </c:pt>
                <c:pt idx="16">
                  <c:v>56160000</c:v>
                </c:pt>
                <c:pt idx="17">
                  <c:v>58920000</c:v>
                </c:pt>
                <c:pt idx="18">
                  <c:v>61680000</c:v>
                </c:pt>
                <c:pt idx="19">
                  <c:v>64440000</c:v>
                </c:pt>
                <c:pt idx="20">
                  <c:v>67200000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4000000</c:v>
                </c:pt>
                <c:pt idx="2">
                  <c:v>8000000</c:v>
                </c:pt>
                <c:pt idx="3">
                  <c:v>12000000</c:v>
                </c:pt>
                <c:pt idx="4">
                  <c:v>16000000</c:v>
                </c:pt>
                <c:pt idx="5">
                  <c:v>20000000</c:v>
                </c:pt>
                <c:pt idx="6">
                  <c:v>24000000</c:v>
                </c:pt>
                <c:pt idx="7">
                  <c:v>28000000</c:v>
                </c:pt>
                <c:pt idx="8">
                  <c:v>32000000</c:v>
                </c:pt>
                <c:pt idx="9">
                  <c:v>36000000</c:v>
                </c:pt>
                <c:pt idx="10">
                  <c:v>40000000</c:v>
                </c:pt>
                <c:pt idx="11">
                  <c:v>44000000</c:v>
                </c:pt>
                <c:pt idx="12">
                  <c:v>48000000</c:v>
                </c:pt>
                <c:pt idx="13">
                  <c:v>52000000</c:v>
                </c:pt>
                <c:pt idx="14">
                  <c:v>56000000</c:v>
                </c:pt>
                <c:pt idx="15">
                  <c:v>60000000</c:v>
                </c:pt>
                <c:pt idx="16">
                  <c:v>64000000</c:v>
                </c:pt>
                <c:pt idx="17">
                  <c:v>68000000</c:v>
                </c:pt>
                <c:pt idx="18">
                  <c:v>72000000</c:v>
                </c:pt>
                <c:pt idx="19">
                  <c:v>76000000</c:v>
                </c:pt>
                <c:pt idx="20">
                  <c:v>80000000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2760000</c:v>
                </c:pt>
                <c:pt idx="2">
                  <c:v>5520000</c:v>
                </c:pt>
                <c:pt idx="3">
                  <c:v>8280000</c:v>
                </c:pt>
                <c:pt idx="4">
                  <c:v>11040000</c:v>
                </c:pt>
                <c:pt idx="5">
                  <c:v>13800000</c:v>
                </c:pt>
                <c:pt idx="6">
                  <c:v>16560000</c:v>
                </c:pt>
                <c:pt idx="7">
                  <c:v>19320000</c:v>
                </c:pt>
                <c:pt idx="8">
                  <c:v>22080000</c:v>
                </c:pt>
                <c:pt idx="9">
                  <c:v>24840000</c:v>
                </c:pt>
                <c:pt idx="10">
                  <c:v>27600000</c:v>
                </c:pt>
                <c:pt idx="11">
                  <c:v>30360000</c:v>
                </c:pt>
                <c:pt idx="12">
                  <c:v>33120000</c:v>
                </c:pt>
                <c:pt idx="13">
                  <c:v>35880000</c:v>
                </c:pt>
                <c:pt idx="14">
                  <c:v>38640000</c:v>
                </c:pt>
                <c:pt idx="15">
                  <c:v>41400000</c:v>
                </c:pt>
                <c:pt idx="16">
                  <c:v>44160000</c:v>
                </c:pt>
                <c:pt idx="17">
                  <c:v>46920000</c:v>
                </c:pt>
                <c:pt idx="18">
                  <c:v>49680000</c:v>
                </c:pt>
                <c:pt idx="19">
                  <c:v>52440000</c:v>
                </c:pt>
                <c:pt idx="20">
                  <c:v>55200000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12000000</c:v>
                </c:pt>
                <c:pt idx="2">
                  <c:v>12000000</c:v>
                </c:pt>
                <c:pt idx="3">
                  <c:v>12000000</c:v>
                </c:pt>
                <c:pt idx="4">
                  <c:v>12000000</c:v>
                </c:pt>
                <c:pt idx="5">
                  <c:v>12000000</c:v>
                </c:pt>
                <c:pt idx="6">
                  <c:v>12000000</c:v>
                </c:pt>
                <c:pt idx="7">
                  <c:v>12000000</c:v>
                </c:pt>
                <c:pt idx="8">
                  <c:v>12000000</c:v>
                </c:pt>
                <c:pt idx="9">
                  <c:v>12000000</c:v>
                </c:pt>
                <c:pt idx="10">
                  <c:v>12000000</c:v>
                </c:pt>
                <c:pt idx="11">
                  <c:v>12000000</c:v>
                </c:pt>
                <c:pt idx="12">
                  <c:v>12000000</c:v>
                </c:pt>
                <c:pt idx="13">
                  <c:v>12000000</c:v>
                </c:pt>
                <c:pt idx="14">
                  <c:v>12000000</c:v>
                </c:pt>
                <c:pt idx="15">
                  <c:v>12000000</c:v>
                </c:pt>
                <c:pt idx="16">
                  <c:v>12000000</c:v>
                </c:pt>
                <c:pt idx="17">
                  <c:v>12000000</c:v>
                </c:pt>
                <c:pt idx="18">
                  <c:v>12000000</c:v>
                </c:pt>
                <c:pt idx="19">
                  <c:v>12000000</c:v>
                </c:pt>
                <c:pt idx="20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14760000</c:v>
                </c:pt>
                <c:pt idx="2">
                  <c:v>17520000</c:v>
                </c:pt>
                <c:pt idx="3">
                  <c:v>20280000</c:v>
                </c:pt>
                <c:pt idx="4">
                  <c:v>23040000</c:v>
                </c:pt>
                <c:pt idx="5">
                  <c:v>25800000</c:v>
                </c:pt>
                <c:pt idx="6">
                  <c:v>28560000</c:v>
                </c:pt>
                <c:pt idx="7">
                  <c:v>31320000</c:v>
                </c:pt>
                <c:pt idx="8">
                  <c:v>34080000</c:v>
                </c:pt>
                <c:pt idx="9">
                  <c:v>36840000</c:v>
                </c:pt>
                <c:pt idx="10">
                  <c:v>39600000</c:v>
                </c:pt>
                <c:pt idx="11">
                  <c:v>42360000</c:v>
                </c:pt>
                <c:pt idx="12">
                  <c:v>45120000</c:v>
                </c:pt>
                <c:pt idx="13">
                  <c:v>47880000</c:v>
                </c:pt>
                <c:pt idx="14">
                  <c:v>50640000</c:v>
                </c:pt>
                <c:pt idx="15">
                  <c:v>53400000</c:v>
                </c:pt>
                <c:pt idx="16">
                  <c:v>56160000</c:v>
                </c:pt>
                <c:pt idx="17">
                  <c:v>58920000</c:v>
                </c:pt>
                <c:pt idx="18">
                  <c:v>61680000</c:v>
                </c:pt>
                <c:pt idx="19">
                  <c:v>64440000</c:v>
                </c:pt>
                <c:pt idx="20">
                  <c:v>67200000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243353</xdr:colOff>
      <xdr:row>19</xdr:row>
      <xdr:rowOff>159701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47625</xdr:rowOff>
        </xdr:from>
        <xdr:to>
          <xdr:col>1</xdr:col>
          <xdr:colOff>533400</xdr:colOff>
          <xdr:row>1</xdr:row>
          <xdr:rowOff>104775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542925</xdr:colOff>
          <xdr:row>0</xdr:row>
          <xdr:rowOff>47625</xdr:rowOff>
        </xdr:from>
        <xdr:to>
          <xdr:col>2</xdr:col>
          <xdr:colOff>657225</xdr:colOff>
          <xdr:row>1</xdr:row>
          <xdr:rowOff>104775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657225</xdr:colOff>
          <xdr:row>0</xdr:row>
          <xdr:rowOff>47625</xdr:rowOff>
        </xdr:from>
        <xdr:to>
          <xdr:col>3</xdr:col>
          <xdr:colOff>790575</xdr:colOff>
          <xdr:row>1</xdr:row>
          <xdr:rowOff>104775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3" transitionEvaluation="1" codeName="Ark1">
    <pageSetUpPr fitToPage="1"/>
  </sheetPr>
  <dimension ref="A1:X128"/>
  <sheetViews>
    <sheetView showGridLines="0" tabSelected="1" zoomScaleNormal="100" workbookViewId="0">
      <pane ySplit="2" topLeftCell="A3" activePane="bottomLeft" state="frozen"/>
      <selection pane="bottomLeft" activeCell="H23" sqref="H23"/>
    </sheetView>
  </sheetViews>
  <sheetFormatPr baseColWidth="10" defaultColWidth="9.5703125" defaultRowHeight="12.75" x14ac:dyDescent="0.2"/>
  <cols>
    <col min="1" max="1" width="13.85546875" style="4" customWidth="1"/>
    <col min="2" max="3" width="12" style="4" customWidth="1"/>
    <col min="4" max="7" width="11.42578125" style="4" customWidth="1"/>
    <col min="8" max="9" width="9.5703125" style="4" customWidth="1"/>
    <col min="10" max="10" width="6.5703125" style="4" customWidth="1"/>
    <col min="11" max="11" width="8.5703125" style="4" customWidth="1"/>
    <col min="12" max="14" width="9.5703125" style="4" customWidth="1"/>
    <col min="15" max="15" width="5.5703125" style="4" customWidth="1"/>
    <col min="16" max="16" width="13.140625" style="4" customWidth="1"/>
    <col min="17" max="24" width="12.5703125" style="4" customWidth="1"/>
    <col min="25" max="16384" width="9.5703125" style="4"/>
  </cols>
  <sheetData>
    <row r="1" spans="1:24" ht="14.25" x14ac:dyDescent="0.2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.25" x14ac:dyDescent="0.3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2.95" customHeight="1" x14ac:dyDescent="0.2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9.9499999999999993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x14ac:dyDescent="0.2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45" customHeight="1" x14ac:dyDescent="0.2">
      <c r="A7" s="43"/>
      <c r="B7" s="25"/>
      <c r="C7" s="119" t="s">
        <v>34</v>
      </c>
      <c r="D7" s="44">
        <v>500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45" customHeight="1" x14ac:dyDescent="0.2">
      <c r="A8" s="43"/>
      <c r="B8" s="25"/>
      <c r="C8" s="119" t="s">
        <v>35</v>
      </c>
      <c r="D8" s="44">
        <f>300*1.15</f>
        <v>345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45" customHeight="1" x14ac:dyDescent="0.2">
      <c r="A9" s="43"/>
      <c r="B9" s="25"/>
      <c r="C9" s="65" t="s">
        <v>36</v>
      </c>
      <c r="D9" s="45">
        <v>12000000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45" customHeight="1" x14ac:dyDescent="0.2">
      <c r="A10" s="46"/>
      <c r="B10" s="47"/>
      <c r="C10" s="48" t="s">
        <v>3</v>
      </c>
      <c r="D10" s="49">
        <v>80000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45" customHeight="1" x14ac:dyDescent="0.2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45" customHeight="1" x14ac:dyDescent="0.2">
      <c r="A13" s="50" t="s">
        <v>5</v>
      </c>
      <c r="B13" s="51"/>
      <c r="C13" s="51"/>
      <c r="D13" s="68">
        <f>D7-D8</f>
        <v>155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45" customHeight="1" x14ac:dyDescent="0.2">
      <c r="A14" s="52" t="str">
        <f>"Dekningsbidrag totalt "&amp;IF(D10&gt;0,"v/ "&amp;TEXT(D10,"# ###")&amp;" enh.","")</f>
        <v>Dekningsbidrag totalt v/ 80 000 enh.</v>
      </c>
      <c r="B14" s="37"/>
      <c r="C14" s="37"/>
      <c r="D14" s="57">
        <f>(D7-D8)*D10</f>
        <v>12400000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45" customHeight="1" x14ac:dyDescent="0.2">
      <c r="A15" s="52" t="s">
        <v>6</v>
      </c>
      <c r="B15" s="37"/>
      <c r="C15" s="37"/>
      <c r="D15" s="53">
        <f>IF(D7=0,"",+D13/D7)</f>
        <v>0.31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45" customHeight="1" x14ac:dyDescent="0.2">
      <c r="A16" s="54" t="str">
        <f>IF(D16&gt;=0,"Overskudd","Underskudd")&amp;IF(D10&gt;0," v/ "&amp;TEXT(D10,"# ###")&amp;" enh.","")</f>
        <v>Overskudd v/ 80 000 enh.</v>
      </c>
      <c r="B16" s="37"/>
      <c r="C16" s="37"/>
      <c r="D16" s="55">
        <f>(D7-D8)*D10-D9</f>
        <v>400000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45" customHeight="1" x14ac:dyDescent="0.2">
      <c r="A17" s="113" t="s">
        <v>32</v>
      </c>
      <c r="B17" s="37"/>
      <c r="C17" s="37"/>
      <c r="D17" s="56">
        <f>IF(OR(D15=0,D15=""),"",+D9/D15)</f>
        <v>38709677.419354841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45" customHeight="1" x14ac:dyDescent="0.2">
      <c r="A18" s="113" t="s">
        <v>33</v>
      </c>
      <c r="B18" s="37"/>
      <c r="C18" s="37"/>
      <c r="D18" s="56">
        <f>IF(D13=0,"",+D9/D13)</f>
        <v>77419.354838709682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45" customHeight="1" x14ac:dyDescent="0.2">
      <c r="A19" s="52" t="str">
        <f>"Sikkerhetsmargin i kroner "&amp;IF(D10&gt;0," v/ "&amp;TEXT(D10,"# ###")&amp;" enh.","")</f>
        <v>Sikkerhetsmargin i kroner  v/ 80 000 enh.</v>
      </c>
      <c r="B19" s="37"/>
      <c r="C19" s="37"/>
      <c r="D19" s="57">
        <f>D7*D10-D17</f>
        <v>1290322.5806451589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45" customHeight="1" x14ac:dyDescent="0.2">
      <c r="A20" s="52" t="str">
        <f>"Sikkerhetsmargin i enheter "&amp;IF(D10&gt;0," v/ "&amp;TEXT(D10,"# ###")&amp;" enh.","")</f>
        <v>Sikkerhetsmargin i enheter  v/ 80 000 enh.</v>
      </c>
      <c r="B20" s="37"/>
      <c r="C20" s="37"/>
      <c r="D20" s="56">
        <f>IF(D7=0,"",+D19/D7)</f>
        <v>2580.6451612903179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x14ac:dyDescent="0.2">
      <c r="A21" s="58" t="str">
        <f>"Sikkerhetsmargin i prosent "&amp;IF(D10&gt;0," v/ "&amp;TEXT(D10,"# ###")&amp;" enh.","")</f>
        <v>Sikkerhetsmargin i prosent  v/ 80 000 enh.</v>
      </c>
      <c r="B21" s="59"/>
      <c r="C21" s="59"/>
      <c r="D21" s="60">
        <f>IF((D7*D10)=0,"",+D19/(D7*D10))</f>
        <v>3.2258064516128969E-2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5" x14ac:dyDescent="0.25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x14ac:dyDescent="0.2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">
      <c r="A24" s="111" t="s">
        <v>26</v>
      </c>
      <c r="B24" s="114">
        <f t="shared" ref="B24:E27" si="0">Q81</f>
        <v>500</v>
      </c>
      <c r="C24" s="114">
        <f t="shared" si="0"/>
        <v>495</v>
      </c>
      <c r="D24" s="114">
        <f t="shared" si="0"/>
        <v>-5</v>
      </c>
      <c r="E24" s="117">
        <f t="shared" si="0"/>
        <v>-0.01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">
      <c r="A25" s="111" t="s">
        <v>27</v>
      </c>
      <c r="B25" s="114">
        <f t="shared" si="0"/>
        <v>345</v>
      </c>
      <c r="C25" s="114">
        <f t="shared" si="0"/>
        <v>350</v>
      </c>
      <c r="D25" s="114">
        <f t="shared" si="0"/>
        <v>5</v>
      </c>
      <c r="E25" s="117">
        <f t="shared" si="0"/>
        <v>1.4492753623188406E-2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">
      <c r="A26" s="111" t="s">
        <v>28</v>
      </c>
      <c r="B26" s="115">
        <f t="shared" si="0"/>
        <v>12000000</v>
      </c>
      <c r="C26" s="115">
        <f t="shared" si="0"/>
        <v>12400000</v>
      </c>
      <c r="D26" s="115">
        <f t="shared" si="0"/>
        <v>400000</v>
      </c>
      <c r="E26" s="117">
        <f t="shared" si="0"/>
        <v>3.3333333333333333E-2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">
      <c r="A27" s="112" t="s">
        <v>13</v>
      </c>
      <c r="B27" s="116">
        <f t="shared" si="0"/>
        <v>80000</v>
      </c>
      <c r="C27" s="116">
        <f t="shared" si="0"/>
        <v>77419.354838709682</v>
      </c>
      <c r="D27" s="116">
        <f t="shared" si="0"/>
        <v>-2580.6451612903184</v>
      </c>
      <c r="E27" s="118">
        <f t="shared" si="0"/>
        <v>-3.2258064516128983E-2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">
      <c r="M30" s="19"/>
      <c r="O30" s="19"/>
    </row>
    <row r="31" spans="1:24" s="10" customFormat="1" x14ac:dyDescent="0.2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x14ac:dyDescent="0.2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x14ac:dyDescent="0.2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12000000</v>
      </c>
      <c r="E34" s="62">
        <f t="shared" ref="E34:E54" si="4">C34+D34</f>
        <v>12000000</v>
      </c>
      <c r="F34" s="62">
        <f t="shared" ref="F34:F54" si="5">B34-C34</f>
        <v>0</v>
      </c>
      <c r="G34" s="66">
        <f t="shared" ref="G34:G54" si="6">B34-E34</f>
        <v>-12000000</v>
      </c>
      <c r="M34" s="19"/>
      <c r="O34" s="19"/>
    </row>
    <row r="35" spans="1:15" s="10" customFormat="1" x14ac:dyDescent="0.2">
      <c r="A35" s="61">
        <f>ROUND(D10/10,IF(D10&lt;1000,0,-2))</f>
        <v>8000</v>
      </c>
      <c r="B35" s="62">
        <f t="shared" si="1"/>
        <v>4000000</v>
      </c>
      <c r="C35" s="62">
        <f t="shared" si="2"/>
        <v>2760000</v>
      </c>
      <c r="D35" s="62">
        <f t="shared" si="3"/>
        <v>12000000</v>
      </c>
      <c r="E35" s="62">
        <f t="shared" si="4"/>
        <v>14760000</v>
      </c>
      <c r="F35" s="62">
        <f t="shared" si="5"/>
        <v>1240000</v>
      </c>
      <c r="G35" s="66">
        <f t="shared" si="6"/>
        <v>-10760000</v>
      </c>
      <c r="M35" s="19"/>
      <c r="O35" s="19"/>
    </row>
    <row r="36" spans="1:15" s="10" customFormat="1" x14ac:dyDescent="0.2">
      <c r="A36" s="61">
        <f>ROUND((A35+$D$10/10),IF($D$10&lt;1000,0,-2))</f>
        <v>16000</v>
      </c>
      <c r="B36" s="62">
        <f t="shared" si="1"/>
        <v>8000000</v>
      </c>
      <c r="C36" s="62">
        <f t="shared" si="2"/>
        <v>5520000</v>
      </c>
      <c r="D36" s="62">
        <f t="shared" si="3"/>
        <v>12000000</v>
      </c>
      <c r="E36" s="62">
        <f t="shared" si="4"/>
        <v>17520000</v>
      </c>
      <c r="F36" s="62">
        <f t="shared" si="5"/>
        <v>2480000</v>
      </c>
      <c r="G36" s="66">
        <f t="shared" si="6"/>
        <v>-9520000</v>
      </c>
      <c r="M36" s="19"/>
      <c r="O36" s="19"/>
    </row>
    <row r="37" spans="1:15" s="10" customFormat="1" x14ac:dyDescent="0.2">
      <c r="A37" s="61">
        <f t="shared" ref="A37:A54" si="7">ROUND((A36+$D$10/10),IF($D$10&lt;1000,0,-2))</f>
        <v>24000</v>
      </c>
      <c r="B37" s="62">
        <f t="shared" si="1"/>
        <v>12000000</v>
      </c>
      <c r="C37" s="62">
        <f t="shared" si="2"/>
        <v>8280000</v>
      </c>
      <c r="D37" s="62">
        <f t="shared" si="3"/>
        <v>12000000</v>
      </c>
      <c r="E37" s="62">
        <f t="shared" si="4"/>
        <v>20280000</v>
      </c>
      <c r="F37" s="62">
        <f t="shared" si="5"/>
        <v>3720000</v>
      </c>
      <c r="G37" s="66">
        <f t="shared" si="6"/>
        <v>-8280000</v>
      </c>
      <c r="M37" s="19"/>
      <c r="O37" s="19"/>
    </row>
    <row r="38" spans="1:15" s="10" customFormat="1" x14ac:dyDescent="0.2">
      <c r="A38" s="61">
        <f t="shared" si="7"/>
        <v>32000</v>
      </c>
      <c r="B38" s="62">
        <f t="shared" si="1"/>
        <v>16000000</v>
      </c>
      <c r="C38" s="62">
        <f t="shared" si="2"/>
        <v>11040000</v>
      </c>
      <c r="D38" s="62">
        <f t="shared" si="3"/>
        <v>12000000</v>
      </c>
      <c r="E38" s="62">
        <f t="shared" si="4"/>
        <v>23040000</v>
      </c>
      <c r="F38" s="62">
        <f t="shared" si="5"/>
        <v>4960000</v>
      </c>
      <c r="G38" s="66">
        <f t="shared" si="6"/>
        <v>-7040000</v>
      </c>
      <c r="M38" s="19"/>
      <c r="O38" s="19"/>
    </row>
    <row r="39" spans="1:15" s="10" customFormat="1" x14ac:dyDescent="0.2">
      <c r="A39" s="61">
        <f t="shared" si="7"/>
        <v>40000</v>
      </c>
      <c r="B39" s="62">
        <f t="shared" si="1"/>
        <v>20000000</v>
      </c>
      <c r="C39" s="62">
        <f t="shared" si="2"/>
        <v>13800000</v>
      </c>
      <c r="D39" s="62">
        <f t="shared" si="3"/>
        <v>12000000</v>
      </c>
      <c r="E39" s="62">
        <f t="shared" si="4"/>
        <v>25800000</v>
      </c>
      <c r="F39" s="62">
        <f t="shared" si="5"/>
        <v>6200000</v>
      </c>
      <c r="G39" s="66">
        <f t="shared" si="6"/>
        <v>-5800000</v>
      </c>
      <c r="M39" s="19"/>
      <c r="O39" s="19"/>
    </row>
    <row r="40" spans="1:15" s="10" customFormat="1" x14ac:dyDescent="0.2">
      <c r="A40" s="61">
        <f t="shared" si="7"/>
        <v>48000</v>
      </c>
      <c r="B40" s="62">
        <f t="shared" si="1"/>
        <v>24000000</v>
      </c>
      <c r="C40" s="62">
        <f t="shared" si="2"/>
        <v>16560000</v>
      </c>
      <c r="D40" s="62">
        <f t="shared" si="3"/>
        <v>12000000</v>
      </c>
      <c r="E40" s="62">
        <f t="shared" si="4"/>
        <v>28560000</v>
      </c>
      <c r="F40" s="62">
        <f t="shared" si="5"/>
        <v>7440000</v>
      </c>
      <c r="G40" s="66">
        <f t="shared" si="6"/>
        <v>-4560000</v>
      </c>
      <c r="M40" s="19"/>
      <c r="O40" s="19"/>
    </row>
    <row r="41" spans="1:15" s="10" customFormat="1" x14ac:dyDescent="0.2">
      <c r="A41" s="61">
        <f t="shared" si="7"/>
        <v>56000</v>
      </c>
      <c r="B41" s="62">
        <f t="shared" si="1"/>
        <v>28000000</v>
      </c>
      <c r="C41" s="62">
        <f t="shared" si="2"/>
        <v>19320000</v>
      </c>
      <c r="D41" s="62">
        <f t="shared" si="3"/>
        <v>12000000</v>
      </c>
      <c r="E41" s="62">
        <f t="shared" si="4"/>
        <v>31320000</v>
      </c>
      <c r="F41" s="62">
        <f t="shared" si="5"/>
        <v>8680000</v>
      </c>
      <c r="G41" s="66">
        <f t="shared" si="6"/>
        <v>-3320000</v>
      </c>
      <c r="M41" s="19"/>
      <c r="O41" s="19"/>
    </row>
    <row r="42" spans="1:15" s="10" customFormat="1" x14ac:dyDescent="0.2">
      <c r="A42" s="61">
        <f t="shared" si="7"/>
        <v>64000</v>
      </c>
      <c r="B42" s="62">
        <f t="shared" si="1"/>
        <v>32000000</v>
      </c>
      <c r="C42" s="62">
        <f t="shared" si="2"/>
        <v>22080000</v>
      </c>
      <c r="D42" s="62">
        <f t="shared" si="3"/>
        <v>12000000</v>
      </c>
      <c r="E42" s="62">
        <f t="shared" si="4"/>
        <v>34080000</v>
      </c>
      <c r="F42" s="62">
        <f t="shared" si="5"/>
        <v>9920000</v>
      </c>
      <c r="G42" s="66">
        <f t="shared" si="6"/>
        <v>-2080000</v>
      </c>
      <c r="M42" s="19"/>
      <c r="O42" s="19"/>
    </row>
    <row r="43" spans="1:15" s="10" customFormat="1" x14ac:dyDescent="0.2">
      <c r="A43" s="61">
        <f t="shared" si="7"/>
        <v>72000</v>
      </c>
      <c r="B43" s="62">
        <f t="shared" si="1"/>
        <v>36000000</v>
      </c>
      <c r="C43" s="62">
        <f t="shared" si="2"/>
        <v>24840000</v>
      </c>
      <c r="D43" s="62">
        <f t="shared" si="3"/>
        <v>12000000</v>
      </c>
      <c r="E43" s="62">
        <f t="shared" si="4"/>
        <v>36840000</v>
      </c>
      <c r="F43" s="62">
        <f t="shared" si="5"/>
        <v>11160000</v>
      </c>
      <c r="G43" s="66">
        <f t="shared" si="6"/>
        <v>-840000</v>
      </c>
      <c r="M43" s="19"/>
      <c r="O43" s="19"/>
    </row>
    <row r="44" spans="1:15" s="10" customFormat="1" x14ac:dyDescent="0.2">
      <c r="A44" s="61">
        <f t="shared" si="7"/>
        <v>80000</v>
      </c>
      <c r="B44" s="62">
        <f t="shared" si="1"/>
        <v>40000000</v>
      </c>
      <c r="C44" s="62">
        <f t="shared" si="2"/>
        <v>27600000</v>
      </c>
      <c r="D44" s="62">
        <f t="shared" si="3"/>
        <v>12000000</v>
      </c>
      <c r="E44" s="62">
        <f t="shared" si="4"/>
        <v>39600000</v>
      </c>
      <c r="F44" s="62">
        <f t="shared" si="5"/>
        <v>12400000</v>
      </c>
      <c r="G44" s="66">
        <f t="shared" si="6"/>
        <v>400000</v>
      </c>
      <c r="M44" s="19"/>
      <c r="O44" s="19"/>
    </row>
    <row r="45" spans="1:15" s="10" customFormat="1" x14ac:dyDescent="0.2">
      <c r="A45" s="61">
        <f t="shared" si="7"/>
        <v>88000</v>
      </c>
      <c r="B45" s="62">
        <f t="shared" si="1"/>
        <v>44000000</v>
      </c>
      <c r="C45" s="62">
        <f t="shared" si="2"/>
        <v>30360000</v>
      </c>
      <c r="D45" s="62">
        <f t="shared" si="3"/>
        <v>12000000</v>
      </c>
      <c r="E45" s="62">
        <f t="shared" si="4"/>
        <v>42360000</v>
      </c>
      <c r="F45" s="62">
        <f t="shared" si="5"/>
        <v>13640000</v>
      </c>
      <c r="G45" s="66">
        <f t="shared" si="6"/>
        <v>1640000</v>
      </c>
      <c r="M45" s="19"/>
      <c r="O45" s="19"/>
    </row>
    <row r="46" spans="1:15" s="10" customFormat="1" x14ac:dyDescent="0.2">
      <c r="A46" s="61">
        <f t="shared" si="7"/>
        <v>96000</v>
      </c>
      <c r="B46" s="62">
        <f t="shared" si="1"/>
        <v>48000000</v>
      </c>
      <c r="C46" s="62">
        <f t="shared" si="2"/>
        <v>33120000</v>
      </c>
      <c r="D46" s="62">
        <f t="shared" si="3"/>
        <v>12000000</v>
      </c>
      <c r="E46" s="62">
        <f t="shared" si="4"/>
        <v>45120000</v>
      </c>
      <c r="F46" s="62">
        <f t="shared" si="5"/>
        <v>14880000</v>
      </c>
      <c r="G46" s="66">
        <f t="shared" si="6"/>
        <v>2880000</v>
      </c>
      <c r="M46" s="19"/>
      <c r="O46" s="19"/>
    </row>
    <row r="47" spans="1:15" s="10" customFormat="1" x14ac:dyDescent="0.2">
      <c r="A47" s="61">
        <f t="shared" si="7"/>
        <v>104000</v>
      </c>
      <c r="B47" s="62">
        <f t="shared" si="1"/>
        <v>52000000</v>
      </c>
      <c r="C47" s="62">
        <f t="shared" si="2"/>
        <v>35880000</v>
      </c>
      <c r="D47" s="62">
        <f t="shared" si="3"/>
        <v>12000000</v>
      </c>
      <c r="E47" s="62">
        <f t="shared" si="4"/>
        <v>47880000</v>
      </c>
      <c r="F47" s="62">
        <f t="shared" si="5"/>
        <v>16120000</v>
      </c>
      <c r="G47" s="66">
        <f t="shared" si="6"/>
        <v>4120000</v>
      </c>
    </row>
    <row r="48" spans="1:15" s="10" customFormat="1" x14ac:dyDescent="0.2">
      <c r="A48" s="61">
        <f t="shared" si="7"/>
        <v>112000</v>
      </c>
      <c r="B48" s="62">
        <f t="shared" si="1"/>
        <v>56000000</v>
      </c>
      <c r="C48" s="62">
        <f t="shared" si="2"/>
        <v>38640000</v>
      </c>
      <c r="D48" s="62">
        <f t="shared" si="3"/>
        <v>12000000</v>
      </c>
      <c r="E48" s="62">
        <f t="shared" si="4"/>
        <v>50640000</v>
      </c>
      <c r="F48" s="62">
        <f t="shared" si="5"/>
        <v>17360000</v>
      </c>
      <c r="G48" s="66">
        <f t="shared" si="6"/>
        <v>5360000</v>
      </c>
    </row>
    <row r="49" spans="1:24" s="10" customFormat="1" x14ac:dyDescent="0.2">
      <c r="A49" s="61">
        <f t="shared" si="7"/>
        <v>120000</v>
      </c>
      <c r="B49" s="62">
        <f t="shared" si="1"/>
        <v>60000000</v>
      </c>
      <c r="C49" s="62">
        <f t="shared" si="2"/>
        <v>41400000</v>
      </c>
      <c r="D49" s="62">
        <f t="shared" si="3"/>
        <v>12000000</v>
      </c>
      <c r="E49" s="62">
        <f t="shared" si="4"/>
        <v>53400000</v>
      </c>
      <c r="F49" s="62">
        <f t="shared" si="5"/>
        <v>18600000</v>
      </c>
      <c r="G49" s="66">
        <f t="shared" si="6"/>
        <v>6600000</v>
      </c>
    </row>
    <row r="50" spans="1:24" s="10" customFormat="1" ht="14.25" x14ac:dyDescent="0.2">
      <c r="A50" s="61">
        <f t="shared" si="7"/>
        <v>128000</v>
      </c>
      <c r="B50" s="62">
        <f t="shared" si="1"/>
        <v>64000000</v>
      </c>
      <c r="C50" s="62">
        <f t="shared" si="2"/>
        <v>44160000</v>
      </c>
      <c r="D50" s="62">
        <f t="shared" si="3"/>
        <v>12000000</v>
      </c>
      <c r="E50" s="62">
        <f t="shared" si="4"/>
        <v>56160000</v>
      </c>
      <c r="F50" s="62">
        <f t="shared" si="5"/>
        <v>19840000</v>
      </c>
      <c r="G50" s="66">
        <f t="shared" si="6"/>
        <v>7840000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">
      <c r="A51" s="61">
        <f t="shared" si="7"/>
        <v>136000</v>
      </c>
      <c r="B51" s="62">
        <f t="shared" si="1"/>
        <v>68000000</v>
      </c>
      <c r="C51" s="62">
        <f t="shared" si="2"/>
        <v>46920000</v>
      </c>
      <c r="D51" s="62">
        <f t="shared" si="3"/>
        <v>12000000</v>
      </c>
      <c r="E51" s="62">
        <f t="shared" si="4"/>
        <v>58920000</v>
      </c>
      <c r="F51" s="62">
        <f t="shared" si="5"/>
        <v>21080000</v>
      </c>
      <c r="G51" s="66">
        <f t="shared" si="6"/>
        <v>9080000</v>
      </c>
    </row>
    <row r="52" spans="1:24" s="10" customFormat="1" ht="23.25" x14ac:dyDescent="0.35">
      <c r="A52" s="61">
        <f t="shared" si="7"/>
        <v>144000</v>
      </c>
      <c r="B52" s="62">
        <f t="shared" si="1"/>
        <v>72000000</v>
      </c>
      <c r="C52" s="62">
        <f t="shared" si="2"/>
        <v>49680000</v>
      </c>
      <c r="D52" s="62">
        <f t="shared" si="3"/>
        <v>12000000</v>
      </c>
      <c r="E52" s="62">
        <f t="shared" si="4"/>
        <v>61680000</v>
      </c>
      <c r="F52" s="62">
        <f t="shared" si="5"/>
        <v>22320000</v>
      </c>
      <c r="G52" s="66">
        <f t="shared" si="6"/>
        <v>10320000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">
      <c r="A53" s="61">
        <f t="shared" si="7"/>
        <v>152000</v>
      </c>
      <c r="B53" s="62">
        <f t="shared" si="1"/>
        <v>76000000</v>
      </c>
      <c r="C53" s="62">
        <f t="shared" si="2"/>
        <v>52440000</v>
      </c>
      <c r="D53" s="62">
        <f t="shared" si="3"/>
        <v>12000000</v>
      </c>
      <c r="E53" s="62">
        <f t="shared" si="4"/>
        <v>64440000</v>
      </c>
      <c r="F53" s="62">
        <f t="shared" si="5"/>
        <v>23560000</v>
      </c>
      <c r="G53" s="66">
        <f t="shared" si="6"/>
        <v>11560000</v>
      </c>
    </row>
    <row r="54" spans="1:24" s="21" customFormat="1" ht="14.25" x14ac:dyDescent="0.2">
      <c r="A54" s="120">
        <f t="shared" si="7"/>
        <v>160000</v>
      </c>
      <c r="B54" s="63">
        <f t="shared" si="1"/>
        <v>80000000</v>
      </c>
      <c r="C54" s="63">
        <f t="shared" si="2"/>
        <v>55200000</v>
      </c>
      <c r="D54" s="63">
        <f t="shared" si="3"/>
        <v>12000000</v>
      </c>
      <c r="E54" s="63">
        <f t="shared" si="4"/>
        <v>67200000</v>
      </c>
      <c r="F54" s="63">
        <f t="shared" si="5"/>
        <v>24800000</v>
      </c>
      <c r="G54" s="67">
        <f t="shared" si="6"/>
        <v>12800000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.25" x14ac:dyDescent="0.2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.25" x14ac:dyDescent="0.2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.25" x14ac:dyDescent="0.2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12000000</v>
      </c>
      <c r="U57" s="79">
        <f t="shared" ref="U57:U77" si="12">+E34</f>
        <v>12000000</v>
      </c>
      <c r="V57" s="79">
        <f t="shared" ref="V57:V77" si="13">+F34</f>
        <v>0</v>
      </c>
      <c r="W57" s="80">
        <f t="shared" ref="W57:W77" si="14">+G34</f>
        <v>-12000000</v>
      </c>
    </row>
    <row r="58" spans="1:24" s="21" customFormat="1" ht="14.25" x14ac:dyDescent="0.2">
      <c r="C58" s="20"/>
      <c r="Q58" s="79">
        <f t="shared" si="8"/>
        <v>8000</v>
      </c>
      <c r="R58" s="79">
        <f t="shared" si="9"/>
        <v>4000000</v>
      </c>
      <c r="S58" s="79">
        <f t="shared" si="10"/>
        <v>2760000</v>
      </c>
      <c r="T58" s="79">
        <f t="shared" si="11"/>
        <v>12000000</v>
      </c>
      <c r="U58" s="79">
        <f t="shared" si="12"/>
        <v>14760000</v>
      </c>
      <c r="V58" s="79">
        <f t="shared" si="13"/>
        <v>1240000</v>
      </c>
      <c r="W58" s="80">
        <f t="shared" si="14"/>
        <v>-10760000</v>
      </c>
    </row>
    <row r="59" spans="1:24" s="21" customFormat="1" ht="14.25" x14ac:dyDescent="0.2">
      <c r="C59" s="20"/>
      <c r="Q59" s="79">
        <f t="shared" si="8"/>
        <v>16000</v>
      </c>
      <c r="R59" s="79">
        <f t="shared" si="9"/>
        <v>8000000</v>
      </c>
      <c r="S59" s="79">
        <f t="shared" si="10"/>
        <v>5520000</v>
      </c>
      <c r="T59" s="79">
        <f t="shared" si="11"/>
        <v>12000000</v>
      </c>
      <c r="U59" s="79">
        <f t="shared" si="12"/>
        <v>17520000</v>
      </c>
      <c r="V59" s="79">
        <f t="shared" si="13"/>
        <v>2480000</v>
      </c>
      <c r="W59" s="80">
        <f t="shared" si="14"/>
        <v>-9520000</v>
      </c>
    </row>
    <row r="60" spans="1:24" s="21" customFormat="1" ht="14.25" x14ac:dyDescent="0.2">
      <c r="C60" s="20"/>
      <c r="Q60" s="79">
        <f t="shared" si="8"/>
        <v>24000</v>
      </c>
      <c r="R60" s="79">
        <f t="shared" si="9"/>
        <v>12000000</v>
      </c>
      <c r="S60" s="79">
        <f t="shared" si="10"/>
        <v>8280000</v>
      </c>
      <c r="T60" s="79">
        <f t="shared" si="11"/>
        <v>12000000</v>
      </c>
      <c r="U60" s="79">
        <f t="shared" si="12"/>
        <v>20280000</v>
      </c>
      <c r="V60" s="79">
        <f t="shared" si="13"/>
        <v>3720000</v>
      </c>
      <c r="W60" s="80">
        <f t="shared" si="14"/>
        <v>-8280000</v>
      </c>
    </row>
    <row r="61" spans="1:24" s="21" customFormat="1" ht="14.25" x14ac:dyDescent="0.2">
      <c r="C61" s="20"/>
      <c r="Q61" s="79">
        <f t="shared" si="8"/>
        <v>32000</v>
      </c>
      <c r="R61" s="79">
        <f t="shared" si="9"/>
        <v>16000000</v>
      </c>
      <c r="S61" s="79">
        <f t="shared" si="10"/>
        <v>11040000</v>
      </c>
      <c r="T61" s="79">
        <f t="shared" si="11"/>
        <v>12000000</v>
      </c>
      <c r="U61" s="79">
        <f t="shared" si="12"/>
        <v>23040000</v>
      </c>
      <c r="V61" s="79">
        <f t="shared" si="13"/>
        <v>4960000</v>
      </c>
      <c r="W61" s="80">
        <f t="shared" si="14"/>
        <v>-7040000</v>
      </c>
    </row>
    <row r="62" spans="1:24" s="21" customFormat="1" ht="14.25" x14ac:dyDescent="0.2">
      <c r="C62" s="20"/>
      <c r="Q62" s="79">
        <f t="shared" si="8"/>
        <v>40000</v>
      </c>
      <c r="R62" s="79">
        <f t="shared" si="9"/>
        <v>20000000</v>
      </c>
      <c r="S62" s="79">
        <f t="shared" si="10"/>
        <v>13800000</v>
      </c>
      <c r="T62" s="79">
        <f t="shared" si="11"/>
        <v>12000000</v>
      </c>
      <c r="U62" s="79">
        <f t="shared" si="12"/>
        <v>25800000</v>
      </c>
      <c r="V62" s="79">
        <f t="shared" si="13"/>
        <v>6200000</v>
      </c>
      <c r="W62" s="80">
        <f t="shared" si="14"/>
        <v>-5800000</v>
      </c>
    </row>
    <row r="63" spans="1:24" s="21" customFormat="1" ht="14.25" x14ac:dyDescent="0.2">
      <c r="C63" s="20"/>
      <c r="Q63" s="79">
        <f t="shared" si="8"/>
        <v>48000</v>
      </c>
      <c r="R63" s="79">
        <f t="shared" si="9"/>
        <v>24000000</v>
      </c>
      <c r="S63" s="79">
        <f t="shared" si="10"/>
        <v>16560000</v>
      </c>
      <c r="T63" s="79">
        <f t="shared" si="11"/>
        <v>12000000</v>
      </c>
      <c r="U63" s="79">
        <f t="shared" si="12"/>
        <v>28560000</v>
      </c>
      <c r="V63" s="79">
        <f t="shared" si="13"/>
        <v>7440000</v>
      </c>
      <c r="W63" s="80">
        <f t="shared" si="14"/>
        <v>-4560000</v>
      </c>
    </row>
    <row r="64" spans="1:24" s="21" customFormat="1" ht="14.25" x14ac:dyDescent="0.2">
      <c r="C64" s="20"/>
      <c r="Q64" s="79">
        <f t="shared" si="8"/>
        <v>56000</v>
      </c>
      <c r="R64" s="79">
        <f t="shared" si="9"/>
        <v>28000000</v>
      </c>
      <c r="S64" s="79">
        <f t="shared" si="10"/>
        <v>19320000</v>
      </c>
      <c r="T64" s="79">
        <f t="shared" si="11"/>
        <v>12000000</v>
      </c>
      <c r="U64" s="79">
        <f t="shared" si="12"/>
        <v>31320000</v>
      </c>
      <c r="V64" s="79">
        <f t="shared" si="13"/>
        <v>8680000</v>
      </c>
      <c r="W64" s="80">
        <f t="shared" si="14"/>
        <v>-3320000</v>
      </c>
    </row>
    <row r="65" spans="3:24" s="21" customFormat="1" ht="14.25" x14ac:dyDescent="0.2">
      <c r="C65" s="20"/>
      <c r="Q65" s="79">
        <f t="shared" si="8"/>
        <v>64000</v>
      </c>
      <c r="R65" s="79">
        <f t="shared" si="9"/>
        <v>32000000</v>
      </c>
      <c r="S65" s="79">
        <f t="shared" si="10"/>
        <v>22080000</v>
      </c>
      <c r="T65" s="79">
        <f t="shared" si="11"/>
        <v>12000000</v>
      </c>
      <c r="U65" s="79">
        <f t="shared" si="12"/>
        <v>34080000</v>
      </c>
      <c r="V65" s="79">
        <f t="shared" si="13"/>
        <v>9920000</v>
      </c>
      <c r="W65" s="80">
        <f t="shared" si="14"/>
        <v>-2080000</v>
      </c>
    </row>
    <row r="66" spans="3:24" s="21" customFormat="1" ht="14.25" x14ac:dyDescent="0.2">
      <c r="C66" s="20"/>
      <c r="Q66" s="79">
        <f t="shared" si="8"/>
        <v>72000</v>
      </c>
      <c r="R66" s="79">
        <f t="shared" si="9"/>
        <v>36000000</v>
      </c>
      <c r="S66" s="79">
        <f t="shared" si="10"/>
        <v>24840000</v>
      </c>
      <c r="T66" s="79">
        <f t="shared" si="11"/>
        <v>12000000</v>
      </c>
      <c r="U66" s="79">
        <f t="shared" si="12"/>
        <v>36840000</v>
      </c>
      <c r="V66" s="79">
        <f t="shared" si="13"/>
        <v>11160000</v>
      </c>
      <c r="W66" s="80">
        <f t="shared" si="14"/>
        <v>-840000</v>
      </c>
    </row>
    <row r="67" spans="3:24" s="21" customFormat="1" ht="14.25" x14ac:dyDescent="0.2">
      <c r="C67" s="20"/>
      <c r="Q67" s="79">
        <f t="shared" si="8"/>
        <v>80000</v>
      </c>
      <c r="R67" s="79">
        <f t="shared" si="9"/>
        <v>40000000</v>
      </c>
      <c r="S67" s="79">
        <f t="shared" si="10"/>
        <v>27600000</v>
      </c>
      <c r="T67" s="79">
        <f t="shared" si="11"/>
        <v>12000000</v>
      </c>
      <c r="U67" s="79">
        <f t="shared" si="12"/>
        <v>39600000</v>
      </c>
      <c r="V67" s="79">
        <f t="shared" si="13"/>
        <v>12400000</v>
      </c>
      <c r="W67" s="80">
        <f t="shared" si="14"/>
        <v>400000</v>
      </c>
    </row>
    <row r="68" spans="3:24" s="21" customFormat="1" ht="14.25" x14ac:dyDescent="0.2">
      <c r="C68" s="20"/>
      <c r="Q68" s="79">
        <f t="shared" si="8"/>
        <v>88000</v>
      </c>
      <c r="R68" s="79">
        <f t="shared" si="9"/>
        <v>44000000</v>
      </c>
      <c r="S68" s="79">
        <f t="shared" si="10"/>
        <v>30360000</v>
      </c>
      <c r="T68" s="79">
        <f t="shared" si="11"/>
        <v>12000000</v>
      </c>
      <c r="U68" s="79">
        <f t="shared" si="12"/>
        <v>42360000</v>
      </c>
      <c r="V68" s="79">
        <f t="shared" si="13"/>
        <v>13640000</v>
      </c>
      <c r="W68" s="80">
        <f t="shared" si="14"/>
        <v>1640000</v>
      </c>
    </row>
    <row r="69" spans="3:24" s="21" customFormat="1" ht="14.25" x14ac:dyDescent="0.2">
      <c r="C69" s="20"/>
      <c r="Q69" s="79">
        <f t="shared" si="8"/>
        <v>96000</v>
      </c>
      <c r="R69" s="79">
        <f t="shared" si="9"/>
        <v>48000000</v>
      </c>
      <c r="S69" s="79">
        <f t="shared" si="10"/>
        <v>33120000</v>
      </c>
      <c r="T69" s="79">
        <f t="shared" si="11"/>
        <v>12000000</v>
      </c>
      <c r="U69" s="79">
        <f t="shared" si="12"/>
        <v>45120000</v>
      </c>
      <c r="V69" s="79">
        <f t="shared" si="13"/>
        <v>14880000</v>
      </c>
      <c r="W69" s="80">
        <f t="shared" si="14"/>
        <v>2880000</v>
      </c>
    </row>
    <row r="70" spans="3:24" s="21" customFormat="1" ht="14.25" x14ac:dyDescent="0.2">
      <c r="C70" s="20"/>
      <c r="Q70" s="79">
        <f t="shared" si="8"/>
        <v>104000</v>
      </c>
      <c r="R70" s="79">
        <f t="shared" si="9"/>
        <v>52000000</v>
      </c>
      <c r="S70" s="79">
        <f t="shared" si="10"/>
        <v>35880000</v>
      </c>
      <c r="T70" s="79">
        <f t="shared" si="11"/>
        <v>12000000</v>
      </c>
      <c r="U70" s="79">
        <f t="shared" si="12"/>
        <v>47880000</v>
      </c>
      <c r="V70" s="79">
        <f t="shared" si="13"/>
        <v>16120000</v>
      </c>
      <c r="W70" s="80">
        <f t="shared" si="14"/>
        <v>4120000</v>
      </c>
    </row>
    <row r="71" spans="3:24" s="21" customFormat="1" ht="14.25" x14ac:dyDescent="0.2">
      <c r="C71" s="20"/>
      <c r="Q71" s="79">
        <f t="shared" si="8"/>
        <v>112000</v>
      </c>
      <c r="R71" s="79">
        <f t="shared" si="9"/>
        <v>56000000</v>
      </c>
      <c r="S71" s="79">
        <f t="shared" si="10"/>
        <v>38640000</v>
      </c>
      <c r="T71" s="79">
        <f t="shared" si="11"/>
        <v>12000000</v>
      </c>
      <c r="U71" s="79">
        <f t="shared" si="12"/>
        <v>50640000</v>
      </c>
      <c r="V71" s="79">
        <f t="shared" si="13"/>
        <v>17360000</v>
      </c>
      <c r="W71" s="80">
        <f t="shared" si="14"/>
        <v>5360000</v>
      </c>
    </row>
    <row r="72" spans="3:24" s="21" customFormat="1" ht="14.25" x14ac:dyDescent="0.2">
      <c r="C72" s="20"/>
      <c r="Q72" s="79">
        <f t="shared" si="8"/>
        <v>120000</v>
      </c>
      <c r="R72" s="79">
        <f t="shared" si="9"/>
        <v>60000000</v>
      </c>
      <c r="S72" s="79">
        <f t="shared" si="10"/>
        <v>41400000</v>
      </c>
      <c r="T72" s="79">
        <f t="shared" si="11"/>
        <v>12000000</v>
      </c>
      <c r="U72" s="79">
        <f t="shared" si="12"/>
        <v>53400000</v>
      </c>
      <c r="V72" s="79">
        <f t="shared" si="13"/>
        <v>18600000</v>
      </c>
      <c r="W72" s="80">
        <f t="shared" si="14"/>
        <v>6600000</v>
      </c>
    </row>
    <row r="73" spans="3:24" s="21" customFormat="1" ht="14.25" x14ac:dyDescent="0.2">
      <c r="C73" s="20"/>
      <c r="Q73" s="79">
        <f t="shared" si="8"/>
        <v>128000</v>
      </c>
      <c r="R73" s="79">
        <f t="shared" si="9"/>
        <v>64000000</v>
      </c>
      <c r="S73" s="79">
        <f t="shared" si="10"/>
        <v>44160000</v>
      </c>
      <c r="T73" s="79">
        <f t="shared" si="11"/>
        <v>12000000</v>
      </c>
      <c r="U73" s="79">
        <f t="shared" si="12"/>
        <v>56160000</v>
      </c>
      <c r="V73" s="79">
        <f t="shared" si="13"/>
        <v>19840000</v>
      </c>
      <c r="W73" s="80">
        <f t="shared" si="14"/>
        <v>7840000</v>
      </c>
    </row>
    <row r="74" spans="3:24" s="21" customFormat="1" ht="14.25" x14ac:dyDescent="0.2">
      <c r="C74" s="20"/>
      <c r="Q74" s="79">
        <f t="shared" si="8"/>
        <v>136000</v>
      </c>
      <c r="R74" s="79">
        <f t="shared" si="9"/>
        <v>68000000</v>
      </c>
      <c r="S74" s="79">
        <f t="shared" si="10"/>
        <v>46920000</v>
      </c>
      <c r="T74" s="79">
        <f t="shared" si="11"/>
        <v>12000000</v>
      </c>
      <c r="U74" s="79">
        <f t="shared" si="12"/>
        <v>58920000</v>
      </c>
      <c r="V74" s="79">
        <f t="shared" si="13"/>
        <v>21080000</v>
      </c>
      <c r="W74" s="80">
        <f t="shared" si="14"/>
        <v>9080000</v>
      </c>
    </row>
    <row r="75" spans="3:24" s="21" customFormat="1" ht="14.25" x14ac:dyDescent="0.2">
      <c r="C75" s="20"/>
      <c r="Q75" s="79">
        <f t="shared" si="8"/>
        <v>144000</v>
      </c>
      <c r="R75" s="79">
        <f t="shared" si="9"/>
        <v>72000000</v>
      </c>
      <c r="S75" s="79">
        <f t="shared" si="10"/>
        <v>49680000</v>
      </c>
      <c r="T75" s="79">
        <f t="shared" si="11"/>
        <v>12000000</v>
      </c>
      <c r="U75" s="79">
        <f t="shared" si="12"/>
        <v>61680000</v>
      </c>
      <c r="V75" s="79">
        <f t="shared" si="13"/>
        <v>22320000</v>
      </c>
      <c r="W75" s="80">
        <f t="shared" si="14"/>
        <v>10320000</v>
      </c>
    </row>
    <row r="76" spans="3:24" s="21" customFormat="1" ht="14.25" x14ac:dyDescent="0.2">
      <c r="C76" s="20"/>
      <c r="Q76" s="79">
        <f t="shared" si="8"/>
        <v>152000</v>
      </c>
      <c r="R76" s="79">
        <f t="shared" si="9"/>
        <v>76000000</v>
      </c>
      <c r="S76" s="79">
        <f t="shared" si="10"/>
        <v>52440000</v>
      </c>
      <c r="T76" s="79">
        <f t="shared" si="11"/>
        <v>12000000</v>
      </c>
      <c r="U76" s="79">
        <f t="shared" si="12"/>
        <v>64440000</v>
      </c>
      <c r="V76" s="79">
        <f t="shared" si="13"/>
        <v>23560000</v>
      </c>
      <c r="W76" s="80">
        <f t="shared" si="14"/>
        <v>11560000</v>
      </c>
    </row>
    <row r="77" spans="3:24" s="21" customFormat="1" ht="14.25" x14ac:dyDescent="0.2">
      <c r="C77" s="20"/>
      <c r="Q77" s="81">
        <f t="shared" si="8"/>
        <v>160000</v>
      </c>
      <c r="R77" s="81">
        <f t="shared" si="9"/>
        <v>80000000</v>
      </c>
      <c r="S77" s="81">
        <f t="shared" si="10"/>
        <v>55200000</v>
      </c>
      <c r="T77" s="81">
        <f t="shared" si="11"/>
        <v>12000000</v>
      </c>
      <c r="U77" s="81">
        <f t="shared" si="12"/>
        <v>67200000</v>
      </c>
      <c r="V77" s="81">
        <f t="shared" si="13"/>
        <v>24800000</v>
      </c>
      <c r="W77" s="82">
        <f t="shared" si="14"/>
        <v>12800000</v>
      </c>
    </row>
    <row r="78" spans="3:24" s="21" customFormat="1" ht="14.25" x14ac:dyDescent="0.2">
      <c r="C78" s="20"/>
      <c r="P78" s="69"/>
      <c r="Q78" s="69"/>
      <c r="R78" s="69"/>
      <c r="S78" s="69"/>
      <c r="T78" s="69"/>
    </row>
    <row r="79" spans="3:24" s="21" customFormat="1" ht="15" x14ac:dyDescent="0.25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.25" x14ac:dyDescent="0.2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155</v>
      </c>
    </row>
    <row r="81" spans="3:24" s="21" customFormat="1" ht="14.25" x14ac:dyDescent="0.2">
      <c r="C81" s="20"/>
      <c r="P81" s="83" t="s">
        <v>26</v>
      </c>
      <c r="Q81" s="91">
        <f>D7</f>
        <v>500</v>
      </c>
      <c r="R81" s="91">
        <f>IF(Q84=0,0,((Q82*Q84)+Q83)/Q84)</f>
        <v>495</v>
      </c>
      <c r="S81" s="92">
        <f>R81-Q81</f>
        <v>-5</v>
      </c>
      <c r="T81" s="103">
        <f>IF(Q81=0,0,S81/Q81)</f>
        <v>-0.01</v>
      </c>
      <c r="U81" s="83" t="str">
        <f t="shared" si="15"/>
        <v>Dekningsbidrag totalt v/ 80 000 enh.</v>
      </c>
      <c r="V81" s="84"/>
      <c r="W81" s="84"/>
      <c r="X81" s="85">
        <f t="shared" si="16"/>
        <v>12400000</v>
      </c>
    </row>
    <row r="82" spans="3:24" s="21" customFormat="1" ht="14.25" x14ac:dyDescent="0.2">
      <c r="C82" s="20"/>
      <c r="P82" s="83" t="s">
        <v>27</v>
      </c>
      <c r="Q82" s="91">
        <f>D8</f>
        <v>345</v>
      </c>
      <c r="R82" s="91">
        <f>IF(Q84=0,0,Q82+X83/Q84)</f>
        <v>350</v>
      </c>
      <c r="S82" s="92">
        <f>R82-Q82</f>
        <v>5</v>
      </c>
      <c r="T82" s="103">
        <f>IF(Q82=0,0,S82/Q82)</f>
        <v>1.4492753623188406E-2</v>
      </c>
      <c r="U82" s="83" t="str">
        <f t="shared" si="15"/>
        <v>Dekningsgrad</v>
      </c>
      <c r="V82" s="84"/>
      <c r="W82" s="84"/>
      <c r="X82" s="86">
        <f t="shared" si="16"/>
        <v>0.31</v>
      </c>
    </row>
    <row r="83" spans="3:24" s="21" customFormat="1" ht="14.25" x14ac:dyDescent="0.2">
      <c r="C83" s="20"/>
      <c r="P83" s="83" t="s">
        <v>28</v>
      </c>
      <c r="Q83" s="93">
        <f>D9</f>
        <v>12000000</v>
      </c>
      <c r="R83" s="93">
        <f>Q83+X83</f>
        <v>12400000</v>
      </c>
      <c r="S83" s="94">
        <f>R83-Q83</f>
        <v>400000</v>
      </c>
      <c r="T83" s="103">
        <f>IF(Q83=0,0,S83/Q83)</f>
        <v>3.3333333333333333E-2</v>
      </c>
      <c r="U83" s="83" t="str">
        <f t="shared" si="15"/>
        <v>Overskudd v/ 80 000 enh.</v>
      </c>
      <c r="V83" s="84"/>
      <c r="W83" s="84"/>
      <c r="X83" s="85">
        <f t="shared" si="16"/>
        <v>400000</v>
      </c>
    </row>
    <row r="84" spans="3:24" s="21" customFormat="1" ht="14.25" x14ac:dyDescent="0.2">
      <c r="C84" s="20"/>
      <c r="P84" s="87" t="s">
        <v>13</v>
      </c>
      <c r="Q84" s="95">
        <f>D10</f>
        <v>80000</v>
      </c>
      <c r="R84" s="95">
        <f>X85</f>
        <v>77419.354838709682</v>
      </c>
      <c r="S84" s="96">
        <f>R84-Q84</f>
        <v>-2580.6451612903184</v>
      </c>
      <c r="T84" s="104">
        <f>IF(Q84=0,0,S84/Q84)</f>
        <v>-3.2258064516128983E-2</v>
      </c>
      <c r="U84" s="83" t="str">
        <f t="shared" si="15"/>
        <v>Dekningspunkt i kroner (nullpunktomsetning)</v>
      </c>
      <c r="V84" s="84"/>
      <c r="W84" s="84"/>
      <c r="X84" s="85">
        <f t="shared" si="16"/>
        <v>38709677.419354841</v>
      </c>
    </row>
    <row r="85" spans="3:24" s="21" customFormat="1" ht="14.25" x14ac:dyDescent="0.2">
      <c r="C85" s="20"/>
      <c r="U85" s="83" t="str">
        <f t="shared" si="15"/>
        <v>Dekningspunkt i enheter (nullpunkt)</v>
      </c>
      <c r="V85" s="84"/>
      <c r="W85" s="84"/>
      <c r="X85" s="85">
        <f t="shared" si="16"/>
        <v>77419.354838709682</v>
      </c>
    </row>
    <row r="86" spans="3:24" s="21" customFormat="1" ht="14.25" x14ac:dyDescent="0.2">
      <c r="C86" s="20"/>
      <c r="P86" s="69"/>
      <c r="Q86" s="69"/>
      <c r="R86" s="69"/>
      <c r="S86" s="69"/>
      <c r="T86" s="69"/>
      <c r="U86" s="83" t="str">
        <f t="shared" si="15"/>
        <v>Sikkerhetsmargin i kroner  v/ 80 000 enh.</v>
      </c>
      <c r="V86" s="84"/>
      <c r="W86" s="84"/>
      <c r="X86" s="85">
        <f t="shared" si="16"/>
        <v>1290322.5806451589</v>
      </c>
    </row>
    <row r="87" spans="3:24" s="21" customFormat="1" ht="14.25" x14ac:dyDescent="0.2">
      <c r="C87" s="20"/>
      <c r="P87" s="69"/>
      <c r="Q87" s="69"/>
      <c r="R87" s="69"/>
      <c r="S87" s="69"/>
      <c r="T87" s="69"/>
      <c r="U87" s="83" t="str">
        <f t="shared" si="15"/>
        <v>Sikkerhetsmargin i enheter  v/ 80 000 enh.</v>
      </c>
      <c r="V87" s="84"/>
      <c r="W87" s="84"/>
      <c r="X87" s="85">
        <f t="shared" si="16"/>
        <v>2580.6451612903179</v>
      </c>
    </row>
    <row r="88" spans="3:24" s="21" customFormat="1" ht="14.25" x14ac:dyDescent="0.2">
      <c r="C88" s="20"/>
      <c r="P88" s="69"/>
      <c r="Q88" s="69"/>
      <c r="R88" s="69"/>
      <c r="S88" s="69"/>
      <c r="T88" s="69"/>
      <c r="U88" s="87" t="str">
        <f t="shared" si="15"/>
        <v>Sikkerhetsmargin i prosent  v/ 80 000 enh.</v>
      </c>
      <c r="V88" s="88"/>
      <c r="W88" s="88"/>
      <c r="X88" s="89">
        <f t="shared" si="16"/>
        <v>3.2258064516128969E-2</v>
      </c>
    </row>
    <row r="89" spans="3:24" s="21" customFormat="1" ht="14.25" x14ac:dyDescent="0.2">
      <c r="C89" s="20"/>
    </row>
    <row r="90" spans="3:24" s="21" customFormat="1" ht="14.25" x14ac:dyDescent="0.2">
      <c r="C90" s="20"/>
    </row>
    <row r="91" spans="3:24" s="21" customFormat="1" ht="14.25" x14ac:dyDescent="0.2">
      <c r="C91" s="20"/>
    </row>
    <row r="92" spans="3:24" s="21" customFormat="1" ht="14.25" x14ac:dyDescent="0.2">
      <c r="C92" s="20"/>
    </row>
    <row r="93" spans="3:24" s="21" customFormat="1" ht="14.25" x14ac:dyDescent="0.2">
      <c r="C93" s="20"/>
    </row>
    <row r="94" spans="3:24" s="21" customFormat="1" ht="14.25" x14ac:dyDescent="0.2">
      <c r="C94" s="20"/>
    </row>
    <row r="95" spans="3:24" s="21" customFormat="1" ht="14.25" x14ac:dyDescent="0.2">
      <c r="C95" s="20"/>
    </row>
    <row r="96" spans="3:24" s="21" customFormat="1" ht="14.25" x14ac:dyDescent="0.2">
      <c r="C96" s="20"/>
    </row>
    <row r="97" spans="3:3" s="21" customFormat="1" ht="14.25" x14ac:dyDescent="0.2">
      <c r="C97" s="20"/>
    </row>
    <row r="98" spans="3:3" s="21" customFormat="1" ht="14.25" x14ac:dyDescent="0.2">
      <c r="C98" s="20"/>
    </row>
    <row r="99" spans="3:3" s="21" customFormat="1" ht="14.25" x14ac:dyDescent="0.2">
      <c r="C99" s="20"/>
    </row>
    <row r="100" spans="3:3" s="21" customFormat="1" ht="14.25" x14ac:dyDescent="0.2">
      <c r="C100" s="20"/>
    </row>
    <row r="101" spans="3:3" s="21" customFormat="1" ht="14.25" x14ac:dyDescent="0.2">
      <c r="C101" s="20"/>
    </row>
    <row r="102" spans="3:3" s="21" customFormat="1" ht="14.25" x14ac:dyDescent="0.2">
      <c r="C102" s="20"/>
    </row>
    <row r="103" spans="3:3" s="21" customFormat="1" ht="14.25" x14ac:dyDescent="0.2">
      <c r="C103" s="20"/>
    </row>
    <row r="104" spans="3:3" x14ac:dyDescent="0.2">
      <c r="C104" s="22"/>
    </row>
    <row r="105" spans="3:3" x14ac:dyDescent="0.2">
      <c r="C105" s="22"/>
    </row>
    <row r="106" spans="3:3" x14ac:dyDescent="0.2">
      <c r="C106" s="22"/>
    </row>
    <row r="107" spans="3:3" x14ac:dyDescent="0.2">
      <c r="C107" s="22"/>
    </row>
    <row r="108" spans="3:3" x14ac:dyDescent="0.2">
      <c r="C108" s="22"/>
    </row>
    <row r="109" spans="3:3" x14ac:dyDescent="0.2">
      <c r="C109" s="22"/>
    </row>
    <row r="110" spans="3:3" x14ac:dyDescent="0.2">
      <c r="C110" s="22"/>
    </row>
    <row r="111" spans="3:3" x14ac:dyDescent="0.2">
      <c r="C111" s="22"/>
    </row>
    <row r="112" spans="3:3" x14ac:dyDescent="0.2">
      <c r="C112" s="22"/>
    </row>
    <row r="113" spans="3:3" x14ac:dyDescent="0.2">
      <c r="C113" s="22"/>
    </row>
    <row r="114" spans="3:3" x14ac:dyDescent="0.2">
      <c r="C114" s="22"/>
    </row>
    <row r="115" spans="3:3" x14ac:dyDescent="0.2">
      <c r="C115" s="22"/>
    </row>
    <row r="116" spans="3:3" x14ac:dyDescent="0.2">
      <c r="C116" s="22"/>
    </row>
    <row r="117" spans="3:3" x14ac:dyDescent="0.2">
      <c r="C117" s="22"/>
    </row>
    <row r="118" spans="3:3" x14ac:dyDescent="0.2">
      <c r="C118" s="22"/>
    </row>
    <row r="119" spans="3:3" x14ac:dyDescent="0.2">
      <c r="C119" s="22"/>
    </row>
    <row r="120" spans="3:3" x14ac:dyDescent="0.2">
      <c r="C120" s="22"/>
    </row>
    <row r="121" spans="3:3" x14ac:dyDescent="0.2">
      <c r="C121" s="22"/>
    </row>
    <row r="122" spans="3:3" x14ac:dyDescent="0.2">
      <c r="C122" s="22"/>
    </row>
    <row r="123" spans="3:3" x14ac:dyDescent="0.2">
      <c r="C123" s="22"/>
    </row>
    <row r="124" spans="3:3" x14ac:dyDescent="0.2">
      <c r="C124" s="22"/>
    </row>
    <row r="125" spans="3:3" x14ac:dyDescent="0.2">
      <c r="C125" s="22"/>
    </row>
    <row r="126" spans="3:3" x14ac:dyDescent="0.2">
      <c r="C126" s="22"/>
    </row>
    <row r="127" spans="3:3" x14ac:dyDescent="0.2">
      <c r="C127" s="22"/>
    </row>
    <row r="128" spans="3:3" x14ac:dyDescent="0.2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180975</xdr:colOff>
                    <xdr:row>0</xdr:row>
                    <xdr:rowOff>47625</xdr:rowOff>
                  </from>
                  <to>
                    <xdr:col>1</xdr:col>
                    <xdr:colOff>533400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542925</xdr:colOff>
                    <xdr:row>0</xdr:row>
                    <xdr:rowOff>47625</xdr:rowOff>
                  </from>
                  <to>
                    <xdr:col>2</xdr:col>
                    <xdr:colOff>657225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657225</xdr:colOff>
                    <xdr:row>0</xdr:row>
                    <xdr:rowOff>47625</xdr:rowOff>
                  </from>
                  <to>
                    <xdr:col>3</xdr:col>
                    <xdr:colOff>790575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2018-06-27T07:43:30Z</dcterms:modified>
</cp:coreProperties>
</file>