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6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7.xml" ContentType="application/vnd.openxmlformats-officedocument.drawing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 codeName="{00000000-0000-0000-0000-000000000000}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ohstotland/Documents/Regnearkmodeller/Mac&amp;WIN/Økonomistyring/Rev H2015/"/>
    </mc:Choice>
  </mc:AlternateContent>
  <bookViews>
    <workbookView xWindow="15960" yWindow="3860" windowWidth="23480" windowHeight="20820"/>
  </bookViews>
  <sheets>
    <sheet name="Selvkostmetoden" sheetId="1" r:id="rId1"/>
    <sheet name="Bidragsmetoden" sheetId="2" r:id="rId2"/>
    <sheet name="Avanse" sheetId="3" r:id="rId3"/>
    <sheet name="Paaslag" sheetId="4" r:id="rId4"/>
    <sheet name="Timer timepris" sheetId="8" r:id="rId5"/>
    <sheet name="Timer tillegg" sheetId="6" r:id="rId6"/>
    <sheet name="Hjelp" sheetId="5" r:id="rId7"/>
  </sheets>
  <definedNames>
    <definedName name="_xlnm.Recorder">#REF!</definedName>
    <definedName name="_xlnm.Print_Area" localSheetId="2">Avanse!$P$9:$T$19</definedName>
    <definedName name="_xlnm.Print_Area" localSheetId="1">Bidragsmetoden!$P$12:$T$37</definedName>
    <definedName name="_xlnm.Print_Area" localSheetId="3">Paaslag!$P$8:$T$18</definedName>
    <definedName name="_xlnm.Print_Area" localSheetId="0">Selvkostmetoden!$P$12:$T$30</definedName>
    <definedName name="_xlnm.Print_Area" localSheetId="5">'Timer tillegg'!$P$12:$T$27</definedName>
    <definedName name="_xlnm.Print_Area" localSheetId="4">'Timer timepris'!$Q$2:$T$28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A16" i="1"/>
  <c r="C16" i="1"/>
  <c r="C17" i="1"/>
  <c r="A19" i="1"/>
  <c r="C19" i="1"/>
  <c r="C31" i="1"/>
  <c r="C29" i="1"/>
  <c r="C32" i="1"/>
  <c r="C14" i="8"/>
  <c r="B14" i="4"/>
  <c r="B15" i="4"/>
  <c r="C13" i="4"/>
  <c r="C15" i="4"/>
  <c r="C23" i="8"/>
  <c r="C18" i="6"/>
  <c r="A19" i="6"/>
  <c r="C19" i="6"/>
  <c r="C17" i="6"/>
  <c r="A20" i="6"/>
  <c r="C20" i="6"/>
  <c r="C21" i="6"/>
  <c r="A23" i="6"/>
  <c r="C23" i="6"/>
  <c r="G18" i="6"/>
  <c r="E18" i="6"/>
  <c r="G17" i="6"/>
  <c r="G20" i="6"/>
  <c r="G21" i="6"/>
  <c r="E21" i="6"/>
  <c r="B27" i="8"/>
  <c r="G19" i="6"/>
  <c r="Q2" i="8"/>
  <c r="C24" i="8"/>
  <c r="C25" i="8"/>
  <c r="C26" i="8"/>
  <c r="C27" i="8"/>
  <c r="C28" i="8"/>
  <c r="R28" i="8"/>
  <c r="Q28" i="8"/>
  <c r="R27" i="8"/>
  <c r="Q27" i="8"/>
  <c r="R26" i="8"/>
  <c r="Q26" i="8"/>
  <c r="R25" i="8"/>
  <c r="Q25" i="8"/>
  <c r="R24" i="8"/>
  <c r="Q24" i="8"/>
  <c r="R23" i="8"/>
  <c r="B23" i="8"/>
  <c r="Q23" i="8"/>
  <c r="Q21" i="8"/>
  <c r="R19" i="8"/>
  <c r="Q19" i="8"/>
  <c r="R18" i="8"/>
  <c r="Q18" i="8"/>
  <c r="R17" i="8"/>
  <c r="Q17" i="8"/>
  <c r="Q16" i="8"/>
  <c r="R14" i="8"/>
  <c r="Q14" i="8"/>
  <c r="R13" i="8"/>
  <c r="Q13" i="8"/>
  <c r="R12" i="8"/>
  <c r="Q12" i="8"/>
  <c r="R11" i="8"/>
  <c r="Q11" i="8"/>
  <c r="R10" i="8"/>
  <c r="Q10" i="8"/>
  <c r="R9" i="8"/>
  <c r="Q9" i="8"/>
  <c r="R8" i="8"/>
  <c r="Q8" i="8"/>
  <c r="Q6" i="8"/>
  <c r="Q4" i="8"/>
  <c r="C24" i="6"/>
  <c r="A26" i="6"/>
  <c r="C26" i="6"/>
  <c r="C27" i="6"/>
  <c r="R27" i="6"/>
  <c r="Q27" i="6"/>
  <c r="R26" i="6"/>
  <c r="Q26" i="6"/>
  <c r="P26" i="6"/>
  <c r="R24" i="6"/>
  <c r="Q24" i="6"/>
  <c r="R23" i="6"/>
  <c r="Q23" i="6"/>
  <c r="P23" i="6"/>
  <c r="R21" i="6"/>
  <c r="Q21" i="6"/>
  <c r="R20" i="6"/>
  <c r="Q20" i="6"/>
  <c r="P20" i="6"/>
  <c r="R19" i="6"/>
  <c r="Q19" i="6"/>
  <c r="P19" i="6"/>
  <c r="R18" i="6"/>
  <c r="Q18" i="6"/>
  <c r="R17" i="6"/>
  <c r="Q17" i="6"/>
  <c r="P15" i="6"/>
  <c r="T14" i="6"/>
  <c r="Q15" i="4"/>
  <c r="R15" i="4"/>
  <c r="Q31" i="1"/>
  <c r="R31" i="1"/>
  <c r="Q32" i="1"/>
  <c r="R32" i="1"/>
  <c r="C20" i="1"/>
  <c r="C28" i="1"/>
  <c r="Q14" i="4"/>
  <c r="C14" i="3"/>
  <c r="A15" i="3"/>
  <c r="C15" i="3"/>
  <c r="C16" i="3"/>
  <c r="C23" i="3"/>
  <c r="R23" i="3"/>
  <c r="C24" i="3"/>
  <c r="R24" i="3"/>
  <c r="R13" i="4"/>
  <c r="Q13" i="4"/>
  <c r="P11" i="4"/>
  <c r="T8" i="4"/>
  <c r="Q14" i="3"/>
  <c r="R14" i="3"/>
  <c r="Q15" i="3"/>
  <c r="R15" i="3"/>
  <c r="Q16" i="3"/>
  <c r="Q18" i="3"/>
  <c r="A18" i="3"/>
  <c r="P18" i="3"/>
  <c r="Q19" i="3"/>
  <c r="P15" i="3"/>
  <c r="P12" i="3"/>
  <c r="T9" i="3"/>
  <c r="P26" i="1"/>
  <c r="Q28" i="1"/>
  <c r="Q29" i="1"/>
  <c r="Q30" i="1"/>
  <c r="D16" i="1"/>
  <c r="S16" i="1"/>
  <c r="P13" i="1"/>
  <c r="A22" i="1"/>
  <c r="P22" i="1"/>
  <c r="Q22" i="1"/>
  <c r="Q23" i="1"/>
  <c r="Q15" i="1"/>
  <c r="R15" i="1"/>
  <c r="P16" i="1"/>
  <c r="Q16" i="1"/>
  <c r="R16" i="1"/>
  <c r="Q17" i="1"/>
  <c r="P19" i="1"/>
  <c r="Q19" i="1"/>
  <c r="Q20" i="1"/>
  <c r="T12" i="1"/>
  <c r="C19" i="2"/>
  <c r="A27" i="2"/>
  <c r="C27" i="2"/>
  <c r="A16" i="2"/>
  <c r="C15" i="2"/>
  <c r="C16" i="2"/>
  <c r="C17" i="2"/>
  <c r="C34" i="2"/>
  <c r="P31" i="2"/>
  <c r="Q33" i="2"/>
  <c r="Q34" i="2"/>
  <c r="R34" i="2"/>
  <c r="Q35" i="2"/>
  <c r="Q36" i="2"/>
  <c r="Q37" i="2"/>
  <c r="D27" i="2"/>
  <c r="S27" i="2"/>
  <c r="Q28" i="2"/>
  <c r="P24" i="2"/>
  <c r="Q26" i="2"/>
  <c r="P27" i="2"/>
  <c r="Q27" i="2"/>
  <c r="Q22" i="2"/>
  <c r="Q20" i="2"/>
  <c r="R19" i="2"/>
  <c r="Q19" i="2"/>
  <c r="Q17" i="2"/>
  <c r="R16" i="2"/>
  <c r="Q16" i="2"/>
  <c r="P16" i="2"/>
  <c r="R15" i="2"/>
  <c r="Q15" i="2"/>
  <c r="P13" i="2"/>
  <c r="T12" i="2"/>
  <c r="C36" i="2"/>
  <c r="R36" i="2"/>
  <c r="R27" i="2"/>
  <c r="C20" i="2"/>
  <c r="C33" i="2"/>
  <c r="R33" i="2"/>
  <c r="C22" i="2"/>
  <c r="R22" i="2"/>
  <c r="R17" i="2"/>
  <c r="R29" i="1"/>
  <c r="R17" i="1"/>
  <c r="R19" i="1"/>
  <c r="C28" i="2"/>
  <c r="A28" i="2"/>
  <c r="P28" i="2"/>
  <c r="C35" i="2"/>
  <c r="R35" i="2"/>
  <c r="C26" i="2"/>
  <c r="R26" i="2"/>
  <c r="R20" i="2"/>
  <c r="R16" i="3"/>
  <c r="C18" i="3"/>
  <c r="R18" i="3"/>
  <c r="C37" i="2"/>
  <c r="R37" i="2"/>
  <c r="R28" i="2"/>
  <c r="C22" i="1"/>
  <c r="R22" i="1"/>
  <c r="R20" i="1"/>
  <c r="C19" i="3"/>
  <c r="R19" i="3"/>
  <c r="R28" i="1"/>
  <c r="C30" i="1"/>
  <c r="R30" i="1"/>
  <c r="C23" i="1"/>
  <c r="R23" i="1"/>
  <c r="G22" i="6"/>
</calcChain>
</file>

<file path=xl/comments1.xml><?xml version="1.0" encoding="utf-8"?>
<comments xmlns="http://schemas.openxmlformats.org/spreadsheetml/2006/main">
  <authors>
    <author>Johs Totland</author>
  </authors>
  <commentList>
    <comment ref="B5" authorId="0">
      <text>
        <r>
          <rPr>
            <sz val="9"/>
            <color indexed="81"/>
            <rFont val="Arial"/>
            <family val="2"/>
          </rPr>
          <t>Her registerer du hvor mange enheter du forventer å selge</t>
        </r>
      </text>
    </comment>
    <comment ref="B7" authorId="0">
      <text>
        <r>
          <rPr>
            <sz val="9"/>
            <color indexed="81"/>
            <rFont val="Arial"/>
            <family val="2"/>
          </rPr>
          <t>Her registerer du innkjøpspris per enhet ekskl. mva</t>
        </r>
      </text>
    </comment>
    <comment ref="B8" authorId="0">
      <text>
        <r>
          <rPr>
            <sz val="9"/>
            <color indexed="81"/>
            <rFont val="Arial"/>
            <family val="2"/>
          </rPr>
          <t>Her registerer du innkjøpskostnad (toll, frakt mv) per enhet ekskl. mva</t>
        </r>
      </text>
    </comment>
    <comment ref="B9" authorId="0">
      <text>
        <r>
          <rPr>
            <sz val="9"/>
            <color indexed="81"/>
            <rFont val="Arial"/>
            <family val="2"/>
          </rPr>
          <t>Her registerer du totale indirekte faste kostnader ekskl. mva</t>
        </r>
      </text>
    </comment>
    <comment ref="D9" authorId="0">
      <text>
        <r>
          <rPr>
            <sz val="9"/>
            <color indexed="81"/>
            <rFont val="Arial"/>
            <family val="2"/>
          </rPr>
          <t>Her registerer du indirekte faste kostnader i % av inntakskost/-varekostnad f.eks den du har beregnet fra regnskapet</t>
        </r>
      </text>
    </comment>
    <comment ref="B10" authorId="0">
      <text>
        <r>
          <rPr>
            <sz val="9"/>
            <color indexed="81"/>
            <rFont val="Arial"/>
            <family val="2"/>
          </rPr>
          <t>Her registerer du den fortjenesten i % du ønsker å oppnå</t>
        </r>
      </text>
    </comment>
  </commentList>
</comments>
</file>

<file path=xl/comments2.xml><?xml version="1.0" encoding="utf-8"?>
<comments xmlns="http://schemas.openxmlformats.org/spreadsheetml/2006/main">
  <authors>
    <author>Johs Totland</author>
  </authors>
  <commentList>
    <comment ref="B5" authorId="0">
      <text>
        <r>
          <rPr>
            <sz val="9"/>
            <color indexed="81"/>
            <rFont val="Arial"/>
            <family val="2"/>
          </rPr>
          <t>Her registerer du markedspris inklusive mva</t>
        </r>
      </text>
    </comment>
    <comment ref="B6" authorId="0">
      <text>
        <r>
          <rPr>
            <sz val="9"/>
            <color indexed="81"/>
            <rFont val="Arial"/>
            <family val="2"/>
          </rPr>
          <t>Her registerer du hvor mange enheter du forventer å selge</t>
        </r>
      </text>
    </comment>
    <comment ref="B8" authorId="0">
      <text>
        <r>
          <rPr>
            <sz val="9"/>
            <color indexed="81"/>
            <rFont val="Arial"/>
            <family val="2"/>
          </rPr>
          <t>Her registerer du innkjøpspris per enhet ekskl. mva</t>
        </r>
      </text>
    </comment>
    <comment ref="B9" authorId="0">
      <text>
        <r>
          <rPr>
            <sz val="9"/>
            <color indexed="81"/>
            <rFont val="Arial"/>
            <family val="2"/>
          </rPr>
          <t>Her registerer du innkjøpskostnad (toll, frakt mv) per enhet ekskl. mva</t>
        </r>
      </text>
    </comment>
    <comment ref="B10" authorId="0">
      <text>
        <r>
          <rPr>
            <sz val="9"/>
            <color indexed="81"/>
            <rFont val="Arial"/>
            <family val="2"/>
          </rPr>
          <t>Her registerer du totale indirekte fafste kostnader ekskl. mva</t>
        </r>
      </text>
    </comment>
    <comment ref="D10" authorId="0">
      <text>
        <r>
          <rPr>
            <sz val="9"/>
            <color indexed="81"/>
            <rFont val="Arial"/>
            <family val="2"/>
          </rPr>
          <t>Her registerer du indirekte faste kostnader i % av inntakskost/-varekostnad f.eks den du har beregnet fra regnskapet</t>
        </r>
      </text>
    </comment>
  </commentList>
</comments>
</file>

<file path=xl/comments3.xml><?xml version="1.0" encoding="utf-8"?>
<comments xmlns="http://schemas.openxmlformats.org/spreadsheetml/2006/main">
  <authors>
    <author>Johs Totland</author>
  </authors>
  <commentList>
    <comment ref="B5" authorId="0">
      <text>
        <r>
          <rPr>
            <sz val="9"/>
            <color indexed="81"/>
            <rFont val="Arial"/>
            <family val="2"/>
          </rPr>
          <t>Her registerer du hvor mange enheter du forventer å selge</t>
        </r>
      </text>
    </comment>
    <comment ref="B7" authorId="0">
      <text>
        <r>
          <rPr>
            <sz val="9"/>
            <color indexed="81"/>
            <rFont val="Arial"/>
            <family val="2"/>
          </rPr>
          <t>Her registerer du innkjøpspris per enhet ekskl. mva</t>
        </r>
      </text>
    </comment>
    <comment ref="B8" authorId="0">
      <text>
        <r>
          <rPr>
            <sz val="9"/>
            <color indexed="81"/>
            <rFont val="Arial"/>
            <family val="2"/>
          </rPr>
          <t>Her registerer du innkjøpskostnad (toll, frakt mv) per enhet ekskl. mva</t>
        </r>
      </text>
    </comment>
    <comment ref="B9" authorId="0">
      <text>
        <r>
          <rPr>
            <sz val="9"/>
            <color indexed="81"/>
            <rFont val="Arial"/>
            <family val="2"/>
          </rPr>
          <t>Her registerer du ønsket avanse</t>
        </r>
      </text>
    </comment>
  </commentList>
</comments>
</file>

<file path=xl/comments4.xml><?xml version="1.0" encoding="utf-8"?>
<comments xmlns="http://schemas.openxmlformats.org/spreadsheetml/2006/main">
  <authors>
    <author>Johs Totland</author>
  </authors>
  <commentList>
    <comment ref="B6" authorId="0">
      <text>
        <r>
          <rPr>
            <sz val="9"/>
            <color indexed="81"/>
            <rFont val="Arial"/>
            <family val="2"/>
          </rPr>
          <t>Her registerer du innkjøpspris per enhet ekskl. mva</t>
        </r>
      </text>
    </comment>
    <comment ref="B7" authorId="0">
      <text>
        <r>
          <rPr>
            <sz val="9"/>
            <color indexed="81"/>
            <rFont val="Arial"/>
            <family val="2"/>
          </rPr>
          <t>Her registerer du innkjøpskostnad (toll, frakt mv) per enhet ekskl. mva</t>
        </r>
      </text>
    </comment>
    <comment ref="B8" authorId="0">
      <text>
        <r>
          <rPr>
            <sz val="9"/>
            <color indexed="81"/>
            <rFont val="Arial"/>
            <family val="2"/>
          </rPr>
          <t>Her registerer du ønsket påslagsfaktor</t>
        </r>
      </text>
    </comment>
  </commentList>
</comments>
</file>

<file path=xl/sharedStrings.xml><?xml version="1.0" encoding="utf-8"?>
<sst xmlns="http://schemas.openxmlformats.org/spreadsheetml/2006/main" count="157" uniqueCount="87">
  <si>
    <t xml:space="preserve"> </t>
  </si>
  <si>
    <t>Navn/oppgavenr.:</t>
  </si>
  <si>
    <t>Beregnet salg:</t>
  </si>
  <si>
    <t>enheter</t>
  </si>
  <si>
    <t>Innkjøpspris/variable kostnader:</t>
  </si>
  <si>
    <t>kroner per enhet</t>
  </si>
  <si>
    <t>Innkjøpskostnader:</t>
  </si>
  <si>
    <t>Indirekte faste kostnader:</t>
  </si>
  <si>
    <t>Ønsket fortjeneste:</t>
  </si>
  <si>
    <t>per enhet</t>
  </si>
  <si>
    <t>Merverdiavgift (mva):</t>
  </si>
  <si>
    <t>Beregning av salgspris per enhet</t>
  </si>
  <si>
    <t>Inntakskost</t>
  </si>
  <si>
    <t>Indirekte faste kostnader</t>
  </si>
  <si>
    <t>Selvkost</t>
  </si>
  <si>
    <t>Fortjeneste</t>
  </si>
  <si>
    <t>Salgspris uten mva</t>
  </si>
  <si>
    <t>Merverdiavgift</t>
  </si>
  <si>
    <t>Salgspris med mva</t>
  </si>
  <si>
    <t>Beregning av totale inntekter og kostnader</t>
  </si>
  <si>
    <t>Inntekter totalt</t>
  </si>
  <si>
    <t>Kostnader totalt</t>
  </si>
  <si>
    <t>Fortjeneste totalt</t>
  </si>
  <si>
    <t>Markedspris med mva:</t>
  </si>
  <si>
    <t>Merverdiavgift:</t>
  </si>
  <si>
    <t>Beregning av dekningsbidrag</t>
  </si>
  <si>
    <t>Markedspris med mva</t>
  </si>
  <si>
    <t>Markedspris uten mva</t>
  </si>
  <si>
    <t>Dekningsbidrag</t>
  </si>
  <si>
    <t>Dekningsgrad</t>
  </si>
  <si>
    <t>Beregning av fortjeneste</t>
  </si>
  <si>
    <t>Variable kostnader totalt</t>
  </si>
  <si>
    <t>Dekningsbidrag totalt</t>
  </si>
  <si>
    <t>Indirekte kostnader totalt</t>
  </si>
  <si>
    <t>Avanse i prosent:</t>
  </si>
  <si>
    <t>Inntakskost/variable kostnader</t>
  </si>
  <si>
    <t>Avanse</t>
  </si>
  <si>
    <t xml:space="preserve">Bruk zoom for å tilpasse visning av regnearket   </t>
  </si>
  <si>
    <t>Avanse totalt</t>
  </si>
  <si>
    <t>Påslagsfaktor:</t>
  </si>
  <si>
    <r>
      <t>Beregning av totale inntekter og kostnader</t>
    </r>
    <r>
      <rPr>
        <b/>
        <sz val="10"/>
        <rFont val="Arial"/>
        <family val="2"/>
      </rPr>
      <t xml:space="preserve"> mv</t>
    </r>
  </si>
  <si>
    <t>Avanse  totalt</t>
  </si>
  <si>
    <t>Avanse i %</t>
  </si>
  <si>
    <t>totalt – eller oppgitt som prosent av inntakskost/varekostnad:</t>
  </si>
  <si>
    <t>Hjelp til modellen Priskalkulasjon</t>
  </si>
  <si>
    <t>Selvkostmetoden</t>
  </si>
  <si>
    <t>Bidragsmetoden</t>
  </si>
  <si>
    <t>Avansemetoden</t>
  </si>
  <si>
    <t>Her har jeg brukt de samme tallene som i metodene over, men brukt målsøking til å finne avanseprosenten.</t>
  </si>
  <si>
    <t>Påslagsmetoden</t>
  </si>
  <si>
    <t>Innkjøps-/vare-/materialkostnad:</t>
  </si>
  <si>
    <t>I prosent av lønn</t>
  </si>
  <si>
    <t>Antall timer:</t>
  </si>
  <si>
    <t>Sosiale kostnader:</t>
  </si>
  <si>
    <t>av lønn</t>
  </si>
  <si>
    <t>Tillegg for indirekte faste kostnader:</t>
  </si>
  <si>
    <t>av (velg i rullegardinen)</t>
  </si>
  <si>
    <t>Materialkostnader</t>
  </si>
  <si>
    <t>Lønn</t>
  </si>
  <si>
    <t>I prosent av sum direkte kostnader</t>
  </si>
  <si>
    <t>Sosiale kostnader</t>
  </si>
  <si>
    <t>Lønn totalt:</t>
  </si>
  <si>
    <t>Fakturerbare timer totalt:</t>
  </si>
  <si>
    <t>Deler:</t>
  </si>
  <si>
    <t>Forbruksmateriell:</t>
  </si>
  <si>
    <t>Indirekte kostnader totalt:</t>
  </si>
  <si>
    <t>Arbeidstimer:</t>
  </si>
  <si>
    <t>Inndata budsjetterte kostnader og inntekter</t>
  </si>
  <si>
    <t>Beregnet timepris (avrundet til hele kroner):</t>
  </si>
  <si>
    <t>Inndata budsjettert kalkyle</t>
  </si>
  <si>
    <t>Timeprisen dekker lønn, sosiale kostnader og indirekte kostnader</t>
  </si>
  <si>
    <t>Timelønn til ansatte:</t>
  </si>
  <si>
    <t>Kalkulasjon med timer  - tilleggskalkyle</t>
  </si>
  <si>
    <t>Kalkulasjon med timer - kalkyle basert på timepris og medgått materiell</t>
  </si>
  <si>
    <t>Forbruksmateriell</t>
  </si>
  <si>
    <t>Materialer</t>
  </si>
  <si>
    <t>Regning til kunde (avrundet til hele kr)</t>
  </si>
  <si>
    <t>Deler</t>
  </si>
  <si>
    <t>Totalpris uten mva</t>
  </si>
  <si>
    <t>Totalpris med mva</t>
  </si>
  <si>
    <t>Timer - timepris</t>
  </si>
  <si>
    <t xml:space="preserve">Selvkostmetoden </t>
  </si>
  <si>
    <t xml:space="preserve">Bidragsmetoden </t>
  </si>
  <si>
    <t>Sosiale kostnader (%):</t>
  </si>
  <si>
    <t>Fortjeneste (%):</t>
  </si>
  <si>
    <t>Timer - tillegg</t>
  </si>
  <si>
    <t>Modellen gir deg mulighet til å velge fire ulike kalkylemetoder, selvkostmetiden, bidragsmetoden, avansemetoden og påslagsmetoden. Tallene i bildet under er hentet fra eksamen i Økonomistyring V2015.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</si>
</sst>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\ %"/>
    <numFmt numFmtId="165" formatCode="0.0\ %;[Red]\-0.0\ %"/>
    <numFmt numFmtId="166" formatCode="#,##0.00_ ;[Red]\-#,##0.00\ "/>
    <numFmt numFmtId="167" formatCode="General\ &quot;t&quot;"/>
    <numFmt numFmtId="168" formatCode="General\ &quot;timer&quot;"/>
  </numFmts>
  <fonts count="19" x14ac:knownFonts="1">
    <font>
      <sz val="10"/>
      <name val="Arial"/>
      <family val="2"/>
    </font>
    <font>
      <sz val="10"/>
      <name val="Geneva"/>
    </font>
    <font>
      <sz val="1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sz val="8"/>
      <name val="Arial"/>
      <family val="2"/>
    </font>
    <font>
      <sz val="8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rgb="FF000000"/>
      <name val="Arial"/>
    </font>
    <font>
      <sz val="11"/>
      <color rgb="FFFFFFFF"/>
      <name val="Arial"/>
    </font>
    <font>
      <sz val="9"/>
      <color indexed="8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name val="Calibri"/>
      <family val="2"/>
      <scheme val="minor"/>
    </font>
    <font>
      <sz val="10"/>
      <name val="Calibri"/>
      <scheme val="minor"/>
    </font>
    <font>
      <sz val="1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00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3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164" fontId="3" fillId="0" borderId="0" xfId="0" applyNumberFormat="1" applyFont="1" applyFill="1" applyBorder="1"/>
    <xf numFmtId="164" fontId="3" fillId="0" borderId="0" xfId="1" applyNumberFormat="1" applyFont="1" applyFill="1" applyBorder="1"/>
    <xf numFmtId="1" fontId="5" fillId="0" borderId="0" xfId="0" applyNumberFormat="1" applyFont="1" applyFill="1" applyBorder="1"/>
    <xf numFmtId="9" fontId="5" fillId="0" borderId="0" xfId="0" applyNumberFormat="1" applyFont="1" applyFill="1" applyBorder="1"/>
    <xf numFmtId="0" fontId="0" fillId="2" borderId="0" xfId="0" applyFill="1"/>
    <xf numFmtId="0" fontId="0" fillId="2" borderId="0" xfId="0" applyFill="1" applyProtection="1"/>
    <xf numFmtId="0" fontId="0" fillId="0" borderId="0" xfId="0" applyProtection="1"/>
    <xf numFmtId="0" fontId="3" fillId="0" borderId="0" xfId="0" applyFont="1" applyFill="1" applyProtection="1"/>
    <xf numFmtId="1" fontId="3" fillId="0" borderId="0" xfId="0" applyNumberFormat="1" applyFont="1" applyFill="1" applyProtection="1"/>
    <xf numFmtId="0" fontId="3" fillId="3" borderId="0" xfId="0" applyFont="1" applyFill="1" applyAlignment="1">
      <alignment horizontal="centerContinuous"/>
    </xf>
    <xf numFmtId="0" fontId="3" fillId="3" borderId="0" xfId="0" applyFont="1" applyFill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38" fontId="4" fillId="3" borderId="0" xfId="2" applyNumberFormat="1" applyFont="1" applyFill="1" applyBorder="1"/>
    <xf numFmtId="38" fontId="9" fillId="4" borderId="0" xfId="2" applyNumberFormat="1" applyFont="1" applyFill="1" applyBorder="1" applyProtection="1">
      <protection locked="0"/>
    </xf>
    <xf numFmtId="9" fontId="9" fillId="4" borderId="0" xfId="0" applyNumberFormat="1" applyFont="1" applyFill="1" applyBorder="1" applyProtection="1">
      <protection locked="0"/>
    </xf>
    <xf numFmtId="0" fontId="8" fillId="3" borderId="0" xfId="0" applyFont="1" applyFill="1"/>
    <xf numFmtId="0" fontId="6" fillId="5" borderId="0" xfId="0" applyFont="1" applyFill="1"/>
    <xf numFmtId="0" fontId="5" fillId="5" borderId="0" xfId="0" applyFont="1" applyFill="1"/>
    <xf numFmtId="38" fontId="5" fillId="5" borderId="0" xfId="2" applyNumberFormat="1" applyFont="1" applyFill="1"/>
    <xf numFmtId="0" fontId="3" fillId="5" borderId="0" xfId="0" applyFont="1" applyFill="1"/>
    <xf numFmtId="1" fontId="3" fillId="5" borderId="0" xfId="0" applyNumberFormat="1" applyFont="1" applyFill="1"/>
    <xf numFmtId="40" fontId="3" fillId="5" borderId="0" xfId="2" applyNumberFormat="1" applyFont="1" applyFill="1"/>
    <xf numFmtId="164" fontId="3" fillId="5" borderId="0" xfId="0" applyNumberFormat="1" applyFont="1" applyFill="1"/>
    <xf numFmtId="0" fontId="3" fillId="5" borderId="1" xfId="0" applyFont="1" applyFill="1" applyBorder="1"/>
    <xf numFmtId="40" fontId="3" fillId="5" borderId="1" xfId="2" applyNumberFormat="1" applyFont="1" applyFill="1" applyBorder="1"/>
    <xf numFmtId="40" fontId="5" fillId="5" borderId="0" xfId="2" applyNumberFormat="1" applyFont="1" applyFill="1"/>
    <xf numFmtId="9" fontId="3" fillId="5" borderId="0" xfId="0" applyNumberFormat="1" applyFont="1" applyFill="1"/>
    <xf numFmtId="0" fontId="5" fillId="5" borderId="1" xfId="0" applyFont="1" applyFill="1" applyBorder="1"/>
    <xf numFmtId="40" fontId="5" fillId="5" borderId="1" xfId="2" applyNumberFormat="1" applyFont="1" applyFill="1" applyBorder="1"/>
    <xf numFmtId="0" fontId="3" fillId="3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3" fillId="0" borderId="0" xfId="1" applyNumberFormat="1" applyFont="1" applyFill="1"/>
    <xf numFmtId="166" fontId="3" fillId="0" borderId="0" xfId="0" applyNumberFormat="1" applyFont="1" applyFill="1"/>
    <xf numFmtId="166" fontId="3" fillId="0" borderId="1" xfId="0" applyNumberFormat="1" applyFont="1" applyFill="1" applyBorder="1"/>
    <xf numFmtId="0" fontId="3" fillId="0" borderId="2" xfId="0" applyFont="1" applyFill="1" applyBorder="1"/>
    <xf numFmtId="166" fontId="3" fillId="0" borderId="2" xfId="0" applyNumberFormat="1" applyFont="1" applyFill="1" applyBorder="1"/>
    <xf numFmtId="0" fontId="2" fillId="3" borderId="0" xfId="0" applyFont="1" applyFill="1"/>
    <xf numFmtId="10" fontId="3" fillId="3" borderId="0" xfId="1" applyNumberFormat="1" applyFont="1" applyFill="1"/>
    <xf numFmtId="0" fontId="3" fillId="5" borderId="0" xfId="0" applyFont="1" applyFill="1" applyBorder="1"/>
    <xf numFmtId="40" fontId="3" fillId="5" borderId="0" xfId="2" applyNumberFormat="1" applyFont="1" applyFill="1" applyBorder="1"/>
    <xf numFmtId="1" fontId="3" fillId="5" borderId="0" xfId="0" applyNumberFormat="1" applyFont="1" applyFill="1" applyBorder="1"/>
    <xf numFmtId="0" fontId="5" fillId="5" borderId="0" xfId="0" applyFont="1" applyFill="1" applyBorder="1"/>
    <xf numFmtId="164" fontId="5" fillId="5" borderId="0" xfId="0" applyNumberFormat="1" applyFont="1" applyFill="1" applyBorder="1"/>
    <xf numFmtId="9" fontId="5" fillId="5" borderId="0" xfId="0" applyNumberFormat="1" applyFont="1" applyFill="1" applyBorder="1"/>
    <xf numFmtId="164" fontId="3" fillId="5" borderId="0" xfId="0" applyNumberFormat="1" applyFont="1" applyFill="1" applyBorder="1"/>
    <xf numFmtId="165" fontId="3" fillId="5" borderId="0" xfId="1" applyNumberFormat="1" applyFont="1" applyFill="1" applyBorder="1"/>
    <xf numFmtId="166" fontId="3" fillId="0" borderId="0" xfId="0" applyNumberFormat="1" applyFont="1" applyFill="1" applyBorder="1"/>
    <xf numFmtId="164" fontId="5" fillId="0" borderId="0" xfId="1" applyNumberFormat="1" applyFont="1" applyFill="1" applyBorder="1"/>
    <xf numFmtId="0" fontId="3" fillId="3" borderId="0" xfId="0" applyFont="1" applyFill="1" applyAlignment="1" applyProtection="1">
      <alignment horizontal="centerContinuous"/>
    </xf>
    <xf numFmtId="0" fontId="3" fillId="3" borderId="0" xfId="0" applyFont="1" applyFill="1" applyProtection="1"/>
    <xf numFmtId="0" fontId="3" fillId="3" borderId="0" xfId="0" applyFont="1" applyFill="1" applyAlignment="1" applyProtection="1">
      <alignment horizontal="right"/>
    </xf>
    <xf numFmtId="0" fontId="6" fillId="5" borderId="0" xfId="0" applyFont="1" applyFill="1" applyProtection="1"/>
    <xf numFmtId="0" fontId="5" fillId="5" borderId="0" xfId="0" applyFont="1" applyFill="1" applyProtection="1"/>
    <xf numFmtId="38" fontId="5" fillId="5" borderId="0" xfId="2" applyNumberFormat="1" applyFont="1" applyFill="1" applyProtection="1"/>
    <xf numFmtId="0" fontId="3" fillId="5" borderId="0" xfId="0" applyFont="1" applyFill="1" applyProtection="1"/>
    <xf numFmtId="1" fontId="3" fillId="5" borderId="0" xfId="0" applyNumberFormat="1" applyFont="1" applyFill="1" applyProtection="1"/>
    <xf numFmtId="40" fontId="3" fillId="5" borderId="0" xfId="2" applyNumberFormat="1" applyFont="1" applyFill="1" applyProtection="1"/>
    <xf numFmtId="164" fontId="3" fillId="5" borderId="0" xfId="0" applyNumberFormat="1" applyFont="1" applyFill="1" applyProtection="1"/>
    <xf numFmtId="0" fontId="3" fillId="5" borderId="1" xfId="0" applyFont="1" applyFill="1" applyBorder="1" applyProtection="1"/>
    <xf numFmtId="40" fontId="3" fillId="5" borderId="1" xfId="2" applyNumberFormat="1" applyFont="1" applyFill="1" applyBorder="1" applyProtection="1"/>
    <xf numFmtId="40" fontId="5" fillId="5" borderId="0" xfId="2" applyNumberFormat="1" applyFont="1" applyFill="1" applyProtection="1"/>
    <xf numFmtId="9" fontId="3" fillId="5" borderId="0" xfId="0" applyNumberFormat="1" applyFont="1" applyFill="1" applyProtection="1"/>
    <xf numFmtId="0" fontId="5" fillId="5" borderId="1" xfId="0" applyFont="1" applyFill="1" applyBorder="1" applyProtection="1"/>
    <xf numFmtId="40" fontId="5" fillId="5" borderId="1" xfId="2" applyNumberFormat="1" applyFont="1" applyFill="1" applyBorder="1" applyProtection="1"/>
    <xf numFmtId="166" fontId="7" fillId="0" borderId="0" xfId="0" applyNumberFormat="1" applyFont="1" applyFill="1" applyBorder="1"/>
    <xf numFmtId="0" fontId="10" fillId="3" borderId="0" xfId="0" applyFont="1" applyFill="1" applyBorder="1"/>
    <xf numFmtId="0" fontId="9" fillId="4" borderId="0" xfId="2" applyNumberFormat="1" applyFont="1" applyFill="1" applyBorder="1" applyProtection="1">
      <protection locked="0"/>
    </xf>
    <xf numFmtId="10" fontId="9" fillId="4" borderId="0" xfId="0" applyNumberFormat="1" applyFont="1" applyFill="1" applyBorder="1" applyProtection="1">
      <protection locked="0"/>
    </xf>
    <xf numFmtId="40" fontId="5" fillId="5" borderId="0" xfId="2" applyNumberFormat="1" applyFont="1" applyFill="1" applyBorder="1"/>
    <xf numFmtId="38" fontId="3" fillId="5" borderId="0" xfId="2" applyNumberFormat="1" applyFont="1" applyFill="1" applyBorder="1"/>
    <xf numFmtId="0" fontId="3" fillId="0" borderId="3" xfId="0" applyFont="1" applyFill="1" applyBorder="1"/>
    <xf numFmtId="166" fontId="3" fillId="0" borderId="3" xfId="0" applyNumberFormat="1" applyFont="1" applyFill="1" applyBorder="1"/>
    <xf numFmtId="164" fontId="5" fillId="0" borderId="0" xfId="1" applyNumberFormat="1" applyFont="1" applyFill="1"/>
    <xf numFmtId="3" fontId="3" fillId="0" borderId="0" xfId="0" applyNumberFormat="1" applyFont="1" applyFill="1" applyBorder="1"/>
    <xf numFmtId="3" fontId="3" fillId="5" borderId="0" xfId="0" applyNumberFormat="1" applyFont="1" applyFill="1" applyBorder="1"/>
    <xf numFmtId="0" fontId="3" fillId="3" borderId="0" xfId="0" quotePrefix="1" applyFont="1" applyFill="1" applyBorder="1" applyAlignment="1">
      <alignment horizontal="right"/>
    </xf>
    <xf numFmtId="0" fontId="3" fillId="5" borderId="1" xfId="0" quotePrefix="1" applyFont="1" applyFill="1" applyBorder="1" applyAlignment="1">
      <alignment horizontal="left"/>
    </xf>
    <xf numFmtId="0" fontId="3" fillId="3" borderId="0" xfId="0" quotePrefix="1" applyFont="1" applyFill="1" applyAlignment="1">
      <alignment horizontal="right"/>
    </xf>
    <xf numFmtId="0" fontId="3" fillId="5" borderId="0" xfId="0" quotePrefix="1" applyFont="1" applyFill="1" applyAlignment="1" applyProtection="1">
      <alignment horizontal="left"/>
    </xf>
    <xf numFmtId="0" fontId="12" fillId="6" borderId="0" xfId="0" applyFont="1" applyFill="1" applyAlignment="1">
      <alignment vertical="top"/>
    </xf>
    <xf numFmtId="0" fontId="5" fillId="7" borderId="0" xfId="0" applyFont="1" applyFill="1"/>
    <xf numFmtId="38" fontId="5" fillId="7" borderId="0" xfId="0" applyNumberFormat="1" applyFont="1" applyFill="1"/>
    <xf numFmtId="0" fontId="0" fillId="8" borderId="0" xfId="0" applyFill="1"/>
    <xf numFmtId="164" fontId="0" fillId="0" borderId="0" xfId="0" applyNumberFormat="1"/>
    <xf numFmtId="166" fontId="0" fillId="0" borderId="0" xfId="0" applyNumberFormat="1"/>
    <xf numFmtId="0" fontId="0" fillId="7" borderId="0" xfId="0" applyFill="1"/>
    <xf numFmtId="164" fontId="5" fillId="0" borderId="0" xfId="0" applyNumberFormat="1" applyFont="1"/>
    <xf numFmtId="164" fontId="0" fillId="7" borderId="0" xfId="0" applyNumberFormat="1" applyFill="1"/>
    <xf numFmtId="40" fontId="0" fillId="7" borderId="0" xfId="0" applyNumberFormat="1" applyFill="1"/>
    <xf numFmtId="38" fontId="0" fillId="7" borderId="0" xfId="0" applyNumberFormat="1" applyFill="1"/>
    <xf numFmtId="3" fontId="0" fillId="0" borderId="0" xfId="0" applyNumberFormat="1"/>
    <xf numFmtId="0" fontId="0" fillId="3" borderId="0" xfId="0" applyFont="1" applyFill="1" applyAlignment="1" applyProtection="1">
      <alignment horizontal="right"/>
    </xf>
    <xf numFmtId="0" fontId="0" fillId="5" borderId="0" xfId="0" applyFont="1" applyFill="1" applyBorder="1"/>
    <xf numFmtId="164" fontId="3" fillId="5" borderId="0" xfId="2" applyNumberFormat="1" applyFont="1" applyFill="1" applyBorder="1"/>
    <xf numFmtId="0" fontId="0" fillId="3" borderId="0" xfId="0" applyFont="1" applyFill="1" applyBorder="1"/>
    <xf numFmtId="4" fontId="3" fillId="0" borderId="0" xfId="0" applyNumberFormat="1" applyFont="1" applyFill="1"/>
    <xf numFmtId="4" fontId="3" fillId="0" borderId="1" xfId="0" applyNumberFormat="1" applyFont="1" applyFill="1" applyBorder="1"/>
    <xf numFmtId="4" fontId="3" fillId="0" borderId="2" xfId="0" applyNumberFormat="1" applyFont="1" applyFill="1" applyBorder="1"/>
    <xf numFmtId="0" fontId="5" fillId="10" borderId="0" xfId="0" applyFont="1" applyFill="1"/>
    <xf numFmtId="38" fontId="5" fillId="10" borderId="0" xfId="0" applyNumberFormat="1" applyFont="1" applyFill="1"/>
    <xf numFmtId="0" fontId="0" fillId="3" borderId="0" xfId="0" quotePrefix="1" applyFont="1" applyFill="1" applyBorder="1" applyAlignment="1">
      <alignment horizontal="right"/>
    </xf>
    <xf numFmtId="0" fontId="0" fillId="0" borderId="0" xfId="0" applyFont="1" applyFill="1"/>
    <xf numFmtId="0" fontId="0" fillId="3" borderId="0" xfId="0" applyFont="1" applyFill="1" applyBorder="1" applyAlignment="1">
      <alignment horizontal="right"/>
    </xf>
    <xf numFmtId="164" fontId="9" fillId="4" borderId="0" xfId="1" applyNumberFormat="1" applyFont="1" applyFill="1" applyBorder="1" applyProtection="1">
      <protection locked="0"/>
    </xf>
    <xf numFmtId="38" fontId="5" fillId="0" borderId="0" xfId="2" applyNumberFormat="1" applyFont="1" applyFill="1"/>
    <xf numFmtId="0" fontId="0" fillId="5" borderId="0" xfId="0" applyFont="1" applyFill="1"/>
    <xf numFmtId="40" fontId="3" fillId="0" borderId="0" xfId="2" applyNumberFormat="1" applyFont="1" applyFill="1"/>
    <xf numFmtId="164" fontId="3" fillId="0" borderId="0" xfId="0" applyNumberFormat="1" applyFont="1" applyFill="1"/>
    <xf numFmtId="0" fontId="3" fillId="0" borderId="1" xfId="0" quotePrefix="1" applyFont="1" applyFill="1" applyBorder="1" applyAlignment="1">
      <alignment horizontal="left"/>
    </xf>
    <xf numFmtId="40" fontId="3" fillId="0" borderId="1" xfId="2" applyNumberFormat="1" applyFont="1" applyFill="1" applyBorder="1"/>
    <xf numFmtId="40" fontId="5" fillId="0" borderId="0" xfId="2" applyNumberFormat="1" applyFont="1" applyFill="1"/>
    <xf numFmtId="9" fontId="3" fillId="0" borderId="0" xfId="0" applyNumberFormat="1" applyFont="1" applyFill="1"/>
    <xf numFmtId="0" fontId="5" fillId="0" borderId="1" xfId="0" applyFont="1" applyFill="1" applyBorder="1"/>
    <xf numFmtId="40" fontId="5" fillId="0" borderId="1" xfId="2" applyNumberFormat="1" applyFont="1" applyFill="1" applyBorder="1"/>
    <xf numFmtId="0" fontId="2" fillId="3" borderId="0" xfId="0" applyFont="1" applyFill="1" applyAlignment="1">
      <alignment horizontal="left"/>
    </xf>
    <xf numFmtId="0" fontId="0" fillId="3" borderId="0" xfId="0" applyFont="1" applyFill="1" applyAlignment="1">
      <alignment horizontal="right"/>
    </xf>
    <xf numFmtId="0" fontId="5" fillId="3" borderId="0" xfId="0" applyFont="1" applyFill="1"/>
    <xf numFmtId="3" fontId="9" fillId="4" borderId="0" xfId="2" applyNumberFormat="1" applyFont="1" applyFill="1" applyBorder="1" applyProtection="1">
      <protection locked="0"/>
    </xf>
    <xf numFmtId="167" fontId="9" fillId="4" borderId="0" xfId="2" applyNumberFormat="1" applyFont="1" applyFill="1" applyBorder="1" applyProtection="1">
      <protection locked="0"/>
    </xf>
    <xf numFmtId="0" fontId="5" fillId="11" borderId="0" xfId="0" applyFont="1" applyFill="1"/>
    <xf numFmtId="0" fontId="3" fillId="11" borderId="0" xfId="0" applyFont="1" applyFill="1"/>
    <xf numFmtId="0" fontId="0" fillId="11" borderId="0" xfId="0" applyFont="1" applyFill="1" applyAlignment="1">
      <alignment horizontal="left"/>
    </xf>
    <xf numFmtId="0" fontId="0" fillId="11" borderId="1" xfId="0" applyFont="1" applyFill="1" applyBorder="1" applyAlignment="1">
      <alignment horizontal="left"/>
    </xf>
    <xf numFmtId="2" fontId="0" fillId="0" borderId="0" xfId="0" applyNumberFormat="1" applyFont="1" applyFill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0" fillId="0" borderId="2" xfId="0" applyFont="1" applyFill="1" applyBorder="1"/>
    <xf numFmtId="2" fontId="0" fillId="0" borderId="2" xfId="0" applyNumberFormat="1" applyFont="1" applyFill="1" applyBorder="1"/>
    <xf numFmtId="0" fontId="0" fillId="0" borderId="0" xfId="0" applyFont="1" applyFill="1" applyAlignment="1">
      <alignment horizontal="left"/>
    </xf>
    <xf numFmtId="0" fontId="0" fillId="3" borderId="0" xfId="0" applyFont="1" applyFill="1"/>
    <xf numFmtId="0" fontId="0" fillId="0" borderId="4" xfId="0" applyFont="1" applyFill="1" applyBorder="1"/>
    <xf numFmtId="3" fontId="3" fillId="4" borderId="4" xfId="2" applyNumberFormat="1" applyFont="1" applyFill="1" applyBorder="1" applyProtection="1">
      <protection locked="0"/>
    </xf>
    <xf numFmtId="164" fontId="3" fillId="4" borderId="4" xfId="1" applyNumberFormat="1" applyFont="1" applyFill="1" applyBorder="1" applyProtection="1">
      <protection locked="0"/>
    </xf>
    <xf numFmtId="168" fontId="3" fillId="5" borderId="0" xfId="2" applyNumberFormat="1" applyFont="1" applyFill="1"/>
    <xf numFmtId="0" fontId="0" fillId="5" borderId="1" xfId="0" applyFont="1" applyFill="1" applyBorder="1"/>
    <xf numFmtId="168" fontId="3" fillId="5" borderId="1" xfId="2" applyNumberFormat="1" applyFont="1" applyFill="1" applyBorder="1"/>
    <xf numFmtId="9" fontId="3" fillId="5" borderId="1" xfId="1" applyFont="1" applyFill="1" applyBorder="1"/>
    <xf numFmtId="38" fontId="3" fillId="5" borderId="0" xfId="2" applyNumberFormat="1" applyFont="1" applyFill="1"/>
    <xf numFmtId="38" fontId="3" fillId="5" borderId="1" xfId="2" applyNumberFormat="1" applyFont="1" applyFill="1" applyBorder="1"/>
    <xf numFmtId="38" fontId="5" fillId="5" borderId="1" xfId="2" applyNumberFormat="1" applyFont="1" applyFill="1" applyBorder="1"/>
    <xf numFmtId="0" fontId="5" fillId="11" borderId="0" xfId="0" applyFont="1" applyFill="1" applyAlignment="1">
      <alignment horizontal="left"/>
    </xf>
    <xf numFmtId="0" fontId="5" fillId="11" borderId="2" xfId="0" applyFont="1" applyFill="1" applyBorder="1" applyAlignment="1">
      <alignment horizontal="left"/>
    </xf>
    <xf numFmtId="3" fontId="3" fillId="11" borderId="0" xfId="0" applyNumberFormat="1" applyFont="1" applyFill="1"/>
    <xf numFmtId="3" fontId="3" fillId="11" borderId="1" xfId="0" applyNumberFormat="1" applyFont="1" applyFill="1" applyBorder="1"/>
    <xf numFmtId="3" fontId="3" fillId="11" borderId="2" xfId="0" applyNumberFormat="1" applyFont="1" applyFill="1" applyBorder="1"/>
    <xf numFmtId="0" fontId="12" fillId="6" borderId="0" xfId="0" applyFont="1" applyFill="1" applyAlignment="1">
      <alignment vertical="center"/>
    </xf>
    <xf numFmtId="0" fontId="3" fillId="11" borderId="0" xfId="0" applyNumberFormat="1" applyFont="1" applyFill="1"/>
    <xf numFmtId="0" fontId="2" fillId="3" borderId="0" xfId="0" applyFont="1" applyFill="1" applyAlignment="1" applyProtection="1">
      <alignment horizontal="left"/>
    </xf>
    <xf numFmtId="0" fontId="16" fillId="9" borderId="0" xfId="0" applyFont="1" applyFill="1" applyProtection="1"/>
    <xf numFmtId="0" fontId="17" fillId="9" borderId="0" xfId="0" applyFont="1" applyFill="1" applyProtection="1"/>
    <xf numFmtId="0" fontId="18" fillId="0" borderId="0" xfId="0" applyFont="1" applyProtection="1"/>
    <xf numFmtId="0" fontId="17" fillId="0" borderId="0" xfId="0" applyFont="1" applyProtection="1"/>
    <xf numFmtId="0" fontId="16" fillId="0" borderId="0" xfId="0" applyFont="1" applyFill="1" applyProtection="1"/>
    <xf numFmtId="0" fontId="17" fillId="0" borderId="0" xfId="0" applyFont="1" applyFill="1" applyProtection="1"/>
    <xf numFmtId="0" fontId="18" fillId="0" borderId="0" xfId="0" applyFont="1" applyAlignment="1" applyProtection="1">
      <alignment horizontal="right"/>
    </xf>
    <xf numFmtId="0" fontId="5" fillId="5" borderId="2" xfId="0" applyFont="1" applyFill="1" applyBorder="1" applyProtection="1"/>
    <xf numFmtId="40" fontId="5" fillId="5" borderId="2" xfId="2" applyNumberFormat="1" applyFont="1" applyFill="1" applyBorder="1" applyProtection="1"/>
    <xf numFmtId="4" fontId="9" fillId="4" borderId="0" xfId="2" applyNumberFormat="1" applyFont="1" applyFill="1" applyBorder="1" applyProtection="1"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9" fillId="4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>
      <alignment horizontal="left"/>
    </xf>
    <xf numFmtId="0" fontId="3" fillId="0" borderId="0" xfId="0" applyFont="1" applyFill="1" applyProtection="1">
      <protection locked="0"/>
    </xf>
  </cellXfs>
  <cellStyles count="49">
    <cellStyle name="Benyttet hyperkobling" xfId="4" builtinId="9" hidden="1"/>
    <cellStyle name="Benyttet hyperkobling" xfId="6" builtinId="9" hidden="1"/>
    <cellStyle name="Benyttet hyperkobling" xfId="8" builtinId="9" hidden="1"/>
    <cellStyle name="Benyttet hyperkobling" xfId="10" builtinId="9" hidden="1"/>
    <cellStyle name="Benyttet hyperkobling" xfId="12" builtinId="9" hidden="1"/>
    <cellStyle name="Benyttet hyperkobling" xfId="14" builtinId="9" hidden="1"/>
    <cellStyle name="Benyttet hyperkobling" xfId="16" builtinId="9" hidden="1"/>
    <cellStyle name="Benyttet hyperkobling" xfId="18" builtinId="9" hidden="1"/>
    <cellStyle name="Benyttet hyperkobling" xfId="20" builtinId="9" hidden="1"/>
    <cellStyle name="Benyttet hyperkobling" xfId="22" builtinId="9" hidden="1"/>
    <cellStyle name="Benyttet hyperkobling" xfId="24" builtinId="9" hidden="1"/>
    <cellStyle name="Benyttet hyperkobling" xfId="26" builtinId="9" hidden="1"/>
    <cellStyle name="Benyttet hyperkobling" xfId="28" builtinId="9" hidden="1"/>
    <cellStyle name="Benyttet hyperkobling" xfId="30" builtinId="9" hidden="1"/>
    <cellStyle name="Benyttet hyperkobling" xfId="32" builtinId="9" hidden="1"/>
    <cellStyle name="Benyttet hyperkobling" xfId="34" builtinId="9" hidden="1"/>
    <cellStyle name="Benyttet hyperkobling" xfId="36" builtinId="9" hidden="1"/>
    <cellStyle name="Benyttet hyperkobling" xfId="38" builtinId="9" hidden="1"/>
    <cellStyle name="Benyttet hyperkobling" xfId="40" builtinId="9" hidden="1"/>
    <cellStyle name="Benyttet hyperkobling" xfId="42" builtinId="9" hidden="1"/>
    <cellStyle name="Benyttet hyperkobling" xfId="44" builtinId="9" hidden="1"/>
    <cellStyle name="Benyttet hyperkobling" xfId="46" builtinId="9" hidden="1"/>
    <cellStyle name="Benyttet hyperkobling" xfId="48" builtinId="9" hidden="1"/>
    <cellStyle name="Hyperkobling" xfId="3" builtinId="8" hidden="1"/>
    <cellStyle name="Hyperkobling" xfId="5" builtinId="8" hidden="1"/>
    <cellStyle name="Hyperkobling" xfId="7" builtinId="8" hidden="1"/>
    <cellStyle name="Hyperkobling" xfId="9" builtinId="8" hidden="1"/>
    <cellStyle name="Hyperkobling" xfId="11" builtinId="8" hidden="1"/>
    <cellStyle name="Hyperkobling" xfId="13" builtinId="8" hidden="1"/>
    <cellStyle name="Hyperkobling" xfId="15" builtinId="8" hidden="1"/>
    <cellStyle name="Hyperkobling" xfId="17" builtinId="8" hidden="1"/>
    <cellStyle name="Hyperkobling" xfId="19" builtinId="8" hidden="1"/>
    <cellStyle name="Hyperkobling" xfId="21" builtinId="8" hidden="1"/>
    <cellStyle name="Hyperkobling" xfId="23" builtinId="8" hidden="1"/>
    <cellStyle name="Hyperkobling" xfId="25" builtinId="8" hidden="1"/>
    <cellStyle name="Hyperkobling" xfId="27" builtinId="8" hidden="1"/>
    <cellStyle name="Hyperkobling" xfId="29" builtinId="8" hidden="1"/>
    <cellStyle name="Hyperkobling" xfId="31" builtinId="8" hidden="1"/>
    <cellStyle name="Hyperkobling" xfId="33" builtinId="8" hidden="1"/>
    <cellStyle name="Hyperkobling" xfId="35" builtinId="8" hidden="1"/>
    <cellStyle name="Hyperkobling" xfId="37" builtinId="8" hidden="1"/>
    <cellStyle name="Hyperkobling" xfId="39" builtinId="8" hidden="1"/>
    <cellStyle name="Hyperkobling" xfId="41" builtinId="8" hidden="1"/>
    <cellStyle name="Hyperkobling" xfId="43" builtinId="8" hidden="1"/>
    <cellStyle name="Hyperkobling" xfId="45" builtinId="8" hidden="1"/>
    <cellStyle name="Hyperkobling" xfId="47" builtinId="8" hidden="1"/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alcChain" Target="calcChain.xml"/><Relationship Id="rId12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Drop" dropLines="37" dropStyle="combo" dx="16" fmlaLink="$U$9" fmlaRange="$U$7:$U$8" sel="2" val="0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1905000</xdr:colOff>
          <xdr:row>0</xdr:row>
          <xdr:rowOff>63500</xdr:rowOff>
        </xdr:from>
        <xdr:to>
          <xdr:col>3</xdr:col>
          <xdr:colOff>3022600</xdr:colOff>
          <xdr:row>0</xdr:row>
          <xdr:rowOff>279400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63500</xdr:rowOff>
        </xdr:from>
        <xdr:to>
          <xdr:col>2</xdr:col>
          <xdr:colOff>38100</xdr:colOff>
          <xdr:row>0</xdr:row>
          <xdr:rowOff>279400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Avanse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3022600</xdr:colOff>
          <xdr:row>0</xdr:row>
          <xdr:rowOff>63500</xdr:rowOff>
        </xdr:from>
        <xdr:to>
          <xdr:col>4</xdr:col>
          <xdr:colOff>241300</xdr:colOff>
          <xdr:row>0</xdr:row>
          <xdr:rowOff>279400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0</xdr:row>
          <xdr:rowOff>63500</xdr:rowOff>
        </xdr:from>
        <xdr:to>
          <xdr:col>1</xdr:col>
          <xdr:colOff>812800</xdr:colOff>
          <xdr:row>0</xdr:row>
          <xdr:rowOff>279400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Bidragsmetoden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63500</xdr:rowOff>
        </xdr:from>
        <xdr:to>
          <xdr:col>2</xdr:col>
          <xdr:colOff>1016000</xdr:colOff>
          <xdr:row>0</xdr:row>
          <xdr:rowOff>279400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Påslag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0</xdr:row>
          <xdr:rowOff>63500</xdr:rowOff>
        </xdr:from>
        <xdr:to>
          <xdr:col>5</xdr:col>
          <xdr:colOff>368300</xdr:colOff>
          <xdr:row>0</xdr:row>
          <xdr:rowOff>279400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1028700</xdr:colOff>
          <xdr:row>0</xdr:row>
          <xdr:rowOff>63500</xdr:rowOff>
        </xdr:from>
        <xdr:to>
          <xdr:col>3</xdr:col>
          <xdr:colOff>914400</xdr:colOff>
          <xdr:row>0</xdr:row>
          <xdr:rowOff>279400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Timepris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914400</xdr:colOff>
          <xdr:row>0</xdr:row>
          <xdr:rowOff>63500</xdr:rowOff>
        </xdr:from>
        <xdr:to>
          <xdr:col>3</xdr:col>
          <xdr:colOff>1892300</xdr:colOff>
          <xdr:row>0</xdr:row>
          <xdr:rowOff>279400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Timer tillegg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101600</xdr:colOff>
          <xdr:row>0</xdr:row>
          <xdr:rowOff>63500</xdr:rowOff>
        </xdr:from>
        <xdr:to>
          <xdr:col>1</xdr:col>
          <xdr:colOff>838200</xdr:colOff>
          <xdr:row>0</xdr:row>
          <xdr:rowOff>279400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Selvkostmetoden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850900</xdr:colOff>
          <xdr:row>0</xdr:row>
          <xdr:rowOff>63500</xdr:rowOff>
        </xdr:from>
        <xdr:to>
          <xdr:col>2</xdr:col>
          <xdr:colOff>12700</xdr:colOff>
          <xdr:row>0</xdr:row>
          <xdr:rowOff>279400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Avanse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3022600</xdr:colOff>
          <xdr:row>0</xdr:row>
          <xdr:rowOff>63500</xdr:rowOff>
        </xdr:from>
        <xdr:to>
          <xdr:col>4</xdr:col>
          <xdr:colOff>241300</xdr:colOff>
          <xdr:row>0</xdr:row>
          <xdr:rowOff>279400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1828800</xdr:colOff>
          <xdr:row>0</xdr:row>
          <xdr:rowOff>63500</xdr:rowOff>
        </xdr:from>
        <xdr:to>
          <xdr:col>3</xdr:col>
          <xdr:colOff>3009900</xdr:colOff>
          <xdr:row>0</xdr:row>
          <xdr:rowOff>279400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25400</xdr:colOff>
          <xdr:row>0</xdr:row>
          <xdr:rowOff>63500</xdr:rowOff>
        </xdr:from>
        <xdr:to>
          <xdr:col>2</xdr:col>
          <xdr:colOff>914400</xdr:colOff>
          <xdr:row>0</xdr:row>
          <xdr:rowOff>279400</xdr:rowOff>
        </xdr:to>
        <xdr:sp macro="" textlink="">
          <xdr:nvSpPr>
            <xdr:cNvPr id="2065" name="Butto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Påslag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939800</xdr:colOff>
          <xdr:row>0</xdr:row>
          <xdr:rowOff>63500</xdr:rowOff>
        </xdr:from>
        <xdr:to>
          <xdr:col>3</xdr:col>
          <xdr:colOff>825500</xdr:colOff>
          <xdr:row>0</xdr:row>
          <xdr:rowOff>279400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Timepris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838200</xdr:colOff>
          <xdr:row>0</xdr:row>
          <xdr:rowOff>63500</xdr:rowOff>
        </xdr:from>
        <xdr:to>
          <xdr:col>3</xdr:col>
          <xdr:colOff>1816100</xdr:colOff>
          <xdr:row>0</xdr:row>
          <xdr:rowOff>279400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Timer tillegg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2070100</xdr:colOff>
          <xdr:row>0</xdr:row>
          <xdr:rowOff>63500</xdr:rowOff>
        </xdr:from>
        <xdr:to>
          <xdr:col>5</xdr:col>
          <xdr:colOff>317500</xdr:colOff>
          <xdr:row>0</xdr:row>
          <xdr:rowOff>279400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63500</xdr:colOff>
          <xdr:row>0</xdr:row>
          <xdr:rowOff>63500</xdr:rowOff>
        </xdr:from>
        <xdr:to>
          <xdr:col>1</xdr:col>
          <xdr:colOff>698500</xdr:colOff>
          <xdr:row>0</xdr:row>
          <xdr:rowOff>279400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Selvkostmetoden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711200</xdr:colOff>
          <xdr:row>0</xdr:row>
          <xdr:rowOff>63500</xdr:rowOff>
        </xdr:from>
        <xdr:to>
          <xdr:col>2</xdr:col>
          <xdr:colOff>177800</xdr:colOff>
          <xdr:row>0</xdr:row>
          <xdr:rowOff>279400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Bidragsmetoden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317500</xdr:colOff>
          <xdr:row>0</xdr:row>
          <xdr:rowOff>63500</xdr:rowOff>
        </xdr:from>
        <xdr:to>
          <xdr:col>6</xdr:col>
          <xdr:colOff>292100</xdr:colOff>
          <xdr:row>0</xdr:row>
          <xdr:rowOff>279400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203200</xdr:colOff>
          <xdr:row>0</xdr:row>
          <xdr:rowOff>63500</xdr:rowOff>
        </xdr:from>
        <xdr:to>
          <xdr:col>3</xdr:col>
          <xdr:colOff>101600</xdr:colOff>
          <xdr:row>0</xdr:row>
          <xdr:rowOff>279400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Påslag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127000</xdr:colOff>
          <xdr:row>0</xdr:row>
          <xdr:rowOff>63500</xdr:rowOff>
        </xdr:from>
        <xdr:to>
          <xdr:col>3</xdr:col>
          <xdr:colOff>1054100</xdr:colOff>
          <xdr:row>0</xdr:row>
          <xdr:rowOff>279400</xdr:rowOff>
        </xdr:to>
        <xdr:sp macro="" textlink="">
          <xdr:nvSpPr>
            <xdr:cNvPr id="3087" name="Button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Timepris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1066800</xdr:colOff>
          <xdr:row>0</xdr:row>
          <xdr:rowOff>63500</xdr:rowOff>
        </xdr:from>
        <xdr:to>
          <xdr:col>3</xdr:col>
          <xdr:colOff>2044700</xdr:colOff>
          <xdr:row>0</xdr:row>
          <xdr:rowOff>279400</xdr:rowOff>
        </xdr:to>
        <xdr:sp macro="" textlink="">
          <xdr:nvSpPr>
            <xdr:cNvPr id="3088" name="Button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Timer tillegg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2095500</xdr:colOff>
          <xdr:row>0</xdr:row>
          <xdr:rowOff>63500</xdr:rowOff>
        </xdr:from>
        <xdr:to>
          <xdr:col>5</xdr:col>
          <xdr:colOff>393700</xdr:colOff>
          <xdr:row>0</xdr:row>
          <xdr:rowOff>279400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101600</xdr:colOff>
          <xdr:row>0</xdr:row>
          <xdr:rowOff>63500</xdr:rowOff>
        </xdr:from>
        <xdr:to>
          <xdr:col>1</xdr:col>
          <xdr:colOff>774700</xdr:colOff>
          <xdr:row>0</xdr:row>
          <xdr:rowOff>279400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Selvkostmetoden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774700</xdr:colOff>
          <xdr:row>0</xdr:row>
          <xdr:rowOff>63500</xdr:rowOff>
        </xdr:from>
        <xdr:to>
          <xdr:col>2</xdr:col>
          <xdr:colOff>266700</xdr:colOff>
          <xdr:row>0</xdr:row>
          <xdr:rowOff>279400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Bidragsmetoden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393700</xdr:colOff>
          <xdr:row>0</xdr:row>
          <xdr:rowOff>63500</xdr:rowOff>
        </xdr:from>
        <xdr:to>
          <xdr:col>6</xdr:col>
          <xdr:colOff>368300</xdr:colOff>
          <xdr:row>0</xdr:row>
          <xdr:rowOff>279400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279400</xdr:colOff>
          <xdr:row>0</xdr:row>
          <xdr:rowOff>63500</xdr:rowOff>
        </xdr:from>
        <xdr:to>
          <xdr:col>3</xdr:col>
          <xdr:colOff>127000</xdr:colOff>
          <xdr:row>0</xdr:row>
          <xdr:rowOff>279400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Avanse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0</xdr:row>
          <xdr:rowOff>63500</xdr:rowOff>
        </xdr:from>
        <xdr:to>
          <xdr:col>3</xdr:col>
          <xdr:colOff>1079500</xdr:colOff>
          <xdr:row>0</xdr:row>
          <xdr:rowOff>279400</xdr:rowOff>
        </xdr:to>
        <xdr:sp macro="" textlink="">
          <xdr:nvSpPr>
            <xdr:cNvPr id="4108" name="Button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Timepris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1092200</xdr:colOff>
          <xdr:row>0</xdr:row>
          <xdr:rowOff>63500</xdr:rowOff>
        </xdr:from>
        <xdr:to>
          <xdr:col>3</xdr:col>
          <xdr:colOff>2070100</xdr:colOff>
          <xdr:row>0</xdr:row>
          <xdr:rowOff>279400</xdr:rowOff>
        </xdr:to>
        <xdr:sp macro="" textlink="">
          <xdr:nvSpPr>
            <xdr:cNvPr id="4109" name="Button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Timer tillegg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63500</xdr:colOff>
          <xdr:row>0</xdr:row>
          <xdr:rowOff>63500</xdr:rowOff>
        </xdr:from>
        <xdr:to>
          <xdr:col>6</xdr:col>
          <xdr:colOff>76200</xdr:colOff>
          <xdr:row>0</xdr:row>
          <xdr:rowOff>304800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25400</xdr:colOff>
          <xdr:row>0</xdr:row>
          <xdr:rowOff>50800</xdr:rowOff>
        </xdr:from>
        <xdr:to>
          <xdr:col>1</xdr:col>
          <xdr:colOff>660400</xdr:colOff>
          <xdr:row>0</xdr:row>
          <xdr:rowOff>304800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Selvkostmetoden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673100</xdr:colOff>
          <xdr:row>0</xdr:row>
          <xdr:rowOff>50800</xdr:rowOff>
        </xdr:from>
        <xdr:to>
          <xdr:col>2</xdr:col>
          <xdr:colOff>139700</xdr:colOff>
          <xdr:row>0</xdr:row>
          <xdr:rowOff>304800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Bidragsmetoden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88900</xdr:colOff>
          <xdr:row>0</xdr:row>
          <xdr:rowOff>63500</xdr:rowOff>
        </xdr:from>
        <xdr:to>
          <xdr:col>6</xdr:col>
          <xdr:colOff>812800</xdr:colOff>
          <xdr:row>0</xdr:row>
          <xdr:rowOff>304800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101600</xdr:colOff>
          <xdr:row>0</xdr:row>
          <xdr:rowOff>63500</xdr:rowOff>
        </xdr:from>
        <xdr:to>
          <xdr:col>3</xdr:col>
          <xdr:colOff>812800</xdr:colOff>
          <xdr:row>0</xdr:row>
          <xdr:rowOff>304800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Påslag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0</xdr:row>
          <xdr:rowOff>50800</xdr:rowOff>
        </xdr:from>
        <xdr:to>
          <xdr:col>3</xdr:col>
          <xdr:colOff>76200</xdr:colOff>
          <xdr:row>0</xdr:row>
          <xdr:rowOff>304800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Avanse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838200</xdr:colOff>
          <xdr:row>0</xdr:row>
          <xdr:rowOff>63500</xdr:rowOff>
        </xdr:from>
        <xdr:to>
          <xdr:col>5</xdr:col>
          <xdr:colOff>50800</xdr:colOff>
          <xdr:row>0</xdr:row>
          <xdr:rowOff>304800</xdr:rowOff>
        </xdr:to>
        <xdr:sp macro="" textlink="">
          <xdr:nvSpPr>
            <xdr:cNvPr id="9225" name="Button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Timer tillegg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1866900</xdr:colOff>
          <xdr:row>0</xdr:row>
          <xdr:rowOff>63500</xdr:rowOff>
        </xdr:from>
        <xdr:to>
          <xdr:col>4</xdr:col>
          <xdr:colOff>698500</xdr:colOff>
          <xdr:row>0</xdr:row>
          <xdr:rowOff>279400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25400</xdr:colOff>
          <xdr:row>0</xdr:row>
          <xdr:rowOff>76200</xdr:rowOff>
        </xdr:from>
        <xdr:to>
          <xdr:col>1</xdr:col>
          <xdr:colOff>660400</xdr:colOff>
          <xdr:row>0</xdr:row>
          <xdr:rowOff>292100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Selvkostmetoden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673100</xdr:colOff>
          <xdr:row>0</xdr:row>
          <xdr:rowOff>76200</xdr:rowOff>
        </xdr:from>
        <xdr:to>
          <xdr:col>2</xdr:col>
          <xdr:colOff>139700</xdr:colOff>
          <xdr:row>0</xdr:row>
          <xdr:rowOff>292100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Bidragsmetoden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698500</xdr:colOff>
          <xdr:row>0</xdr:row>
          <xdr:rowOff>63500</xdr:rowOff>
        </xdr:from>
        <xdr:to>
          <xdr:col>5</xdr:col>
          <xdr:colOff>495300</xdr:colOff>
          <xdr:row>0</xdr:row>
          <xdr:rowOff>279400</xdr:rowOff>
        </xdr:to>
        <xdr:sp macro="" textlink="">
          <xdr:nvSpPr>
            <xdr:cNvPr id="6148" name="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88900</xdr:colOff>
          <xdr:row>0</xdr:row>
          <xdr:rowOff>76200</xdr:rowOff>
        </xdr:from>
        <xdr:to>
          <xdr:col>3</xdr:col>
          <xdr:colOff>876300</xdr:colOff>
          <xdr:row>0</xdr:row>
          <xdr:rowOff>292100</xdr:rowOff>
        </xdr:to>
        <xdr:sp macro="" textlink="">
          <xdr:nvSpPr>
            <xdr:cNvPr id="6149" name="Button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Påslag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1435100</xdr:colOff>
          <xdr:row>9</xdr:row>
          <xdr:rowOff>88900</xdr:rowOff>
        </xdr:from>
        <xdr:to>
          <xdr:col>6</xdr:col>
          <xdr:colOff>469900</xdr:colOff>
          <xdr:row>11</xdr:row>
          <xdr:rowOff>63500</xdr:rowOff>
        </xdr:to>
        <xdr:sp macro="" textlink="">
          <xdr:nvSpPr>
            <xdr:cNvPr id="6154" name="Drop Down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0</xdr:row>
          <xdr:rowOff>76200</xdr:rowOff>
        </xdr:from>
        <xdr:to>
          <xdr:col>3</xdr:col>
          <xdr:colOff>76200</xdr:colOff>
          <xdr:row>0</xdr:row>
          <xdr:rowOff>292100</xdr:rowOff>
        </xdr:to>
        <xdr:sp macro="" textlink="">
          <xdr:nvSpPr>
            <xdr:cNvPr id="6155" name="Button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Avanse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901700</xdr:colOff>
          <xdr:row>0</xdr:row>
          <xdr:rowOff>63500</xdr:rowOff>
        </xdr:from>
        <xdr:to>
          <xdr:col>3</xdr:col>
          <xdr:colOff>1828800</xdr:colOff>
          <xdr:row>0</xdr:row>
          <xdr:rowOff>279400</xdr:rowOff>
        </xdr:to>
        <xdr:sp macro="" textlink="">
          <xdr:nvSpPr>
            <xdr:cNvPr id="6163" name="Button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Timepris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141</xdr:row>
      <xdr:rowOff>0</xdr:rowOff>
    </xdr:from>
    <xdr:to>
      <xdr:col>9</xdr:col>
      <xdr:colOff>622300</xdr:colOff>
      <xdr:row>173</xdr:row>
      <xdr:rowOff>101600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92000"/>
          <a:ext cx="8051800" cy="538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6</xdr:col>
      <xdr:colOff>711200</xdr:colOff>
      <xdr:row>138</xdr:row>
      <xdr:rowOff>91263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13800"/>
          <a:ext cx="5664200" cy="2897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9</xdr:col>
      <xdr:colOff>787400</xdr:colOff>
      <xdr:row>207</xdr:row>
      <xdr:rowOff>63500</xdr:rowOff>
    </xdr:to>
    <xdr:pic>
      <xdr:nvPicPr>
        <xdr:cNvPr id="64" name="Bilde 6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46700"/>
          <a:ext cx="8216900" cy="5181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179820</xdr:colOff>
      <xdr:row>119</xdr:row>
      <xdr:rowOff>76200</xdr:rowOff>
    </xdr:to>
    <xdr:pic>
      <xdr:nvPicPr>
        <xdr:cNvPr id="17" name="Bilde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79900"/>
          <a:ext cx="5132820" cy="4203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9</xdr:col>
      <xdr:colOff>736600</xdr:colOff>
      <xdr:row>84</xdr:row>
      <xdr:rowOff>76200</xdr:rowOff>
    </xdr:to>
    <xdr:pic>
      <xdr:nvPicPr>
        <xdr:cNvPr id="15" name="Bilde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85200"/>
          <a:ext cx="8166100" cy="6667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10</xdr:col>
      <xdr:colOff>279400</xdr:colOff>
      <xdr:row>38</xdr:row>
      <xdr:rowOff>76200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1900"/>
          <a:ext cx="8534400" cy="584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127000</xdr:rowOff>
        </xdr:from>
        <xdr:to>
          <xdr:col>16</xdr:col>
          <xdr:colOff>546100</xdr:colOff>
          <xdr:row>1</xdr:row>
          <xdr:rowOff>203200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584200</xdr:colOff>
      <xdr:row>8</xdr:row>
      <xdr:rowOff>25400</xdr:rowOff>
    </xdr:from>
    <xdr:to>
      <xdr:col>10</xdr:col>
      <xdr:colOff>330200</xdr:colOff>
      <xdr:row>12</xdr:row>
      <xdr:rowOff>25402</xdr:rowOff>
    </xdr:to>
    <xdr:cxnSp macro="">
      <xdr:nvCxnSpPr>
        <xdr:cNvPr id="5" name="Rett linje 4"/>
        <xdr:cNvCxnSpPr/>
      </xdr:nvCxnSpPr>
      <xdr:spPr bwMode="auto">
        <a:xfrm flipH="1">
          <a:off x="3886200" y="1638300"/>
          <a:ext cx="4699000" cy="71120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381000</xdr:colOff>
      <xdr:row>7</xdr:row>
      <xdr:rowOff>25400</xdr:rowOff>
    </xdr:from>
    <xdr:to>
      <xdr:col>12</xdr:col>
      <xdr:colOff>317500</xdr:colOff>
      <xdr:row>8</xdr:row>
      <xdr:rowOff>177799</xdr:rowOff>
    </xdr:to>
    <xdr:sp macro="" textlink="">
      <xdr:nvSpPr>
        <xdr:cNvPr id="7" name="TekstSylinder 6"/>
        <xdr:cNvSpPr txBox="1"/>
      </xdr:nvSpPr>
      <xdr:spPr>
        <a:xfrm>
          <a:off x="8636000" y="1447800"/>
          <a:ext cx="1587500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oppgaven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342900</xdr:colOff>
      <xdr:row>12</xdr:row>
      <xdr:rowOff>25400</xdr:rowOff>
    </xdr:from>
    <xdr:to>
      <xdr:col>10</xdr:col>
      <xdr:colOff>254000</xdr:colOff>
      <xdr:row>15</xdr:row>
      <xdr:rowOff>101600</xdr:rowOff>
    </xdr:to>
    <xdr:cxnSp macro="">
      <xdr:nvCxnSpPr>
        <xdr:cNvPr id="10" name="Rett linje 9"/>
        <xdr:cNvCxnSpPr/>
      </xdr:nvCxnSpPr>
      <xdr:spPr bwMode="auto">
        <a:xfrm flipH="1">
          <a:off x="7772400" y="2349500"/>
          <a:ext cx="736600" cy="647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409222</xdr:colOff>
      <xdr:row>11</xdr:row>
      <xdr:rowOff>127000</xdr:rowOff>
    </xdr:from>
    <xdr:to>
      <xdr:col>14</xdr:col>
      <xdr:colOff>571500</xdr:colOff>
      <xdr:row>32</xdr:row>
      <xdr:rowOff>101600</xdr:rowOff>
    </xdr:to>
    <xdr:sp macro="" textlink="">
      <xdr:nvSpPr>
        <xdr:cNvPr id="19" name="TekstSylinder 18"/>
        <xdr:cNvSpPr txBox="1"/>
      </xdr:nvSpPr>
      <xdr:spPr>
        <a:xfrm>
          <a:off x="8664222" y="2260600"/>
          <a:ext cx="3464278" cy="384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Dersom indirekte kostnader i % ikke er oppgitt, må disse beregnes. Dette gjør du ved å summere de indirekte kostnadene oppgitt i oppgaven og dele tallet på varekostnaden og gange med 100. For eksamen V2015 blir utregningen slik: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(399 300 + 34 719 + 159 225)/744 906  * 100 = 79,64%.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kun registere de indirekte kostnadene totalt i celle C9, hvis disse er oppgitt og du samtidig har oppgitt salg i enheter. Ellers vil ikke de indirekte kostnadene beregnes.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endre mva-% etter hva som er oppgitt i oppgaven. Til eksamen V2015 var denne oppgitt til 15 %.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setter nå opp kalkylen for deg. I denne oppgaven er ikke solgt mengde oppgitt. Derfor beregnes ikke totale inntekter og kostnader mv.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266700</xdr:colOff>
      <xdr:row>16</xdr:row>
      <xdr:rowOff>101600</xdr:rowOff>
    </xdr:from>
    <xdr:to>
      <xdr:col>10</xdr:col>
      <xdr:colOff>342900</xdr:colOff>
      <xdr:row>18</xdr:row>
      <xdr:rowOff>114300</xdr:rowOff>
    </xdr:to>
    <xdr:cxnSp macro="">
      <xdr:nvCxnSpPr>
        <xdr:cNvPr id="25" name="Rett linje 24"/>
        <xdr:cNvCxnSpPr/>
      </xdr:nvCxnSpPr>
      <xdr:spPr bwMode="auto">
        <a:xfrm flipH="1" flipV="1">
          <a:off x="3568700" y="3187700"/>
          <a:ext cx="5029200" cy="393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469900</xdr:colOff>
      <xdr:row>18</xdr:row>
      <xdr:rowOff>50800</xdr:rowOff>
    </xdr:from>
    <xdr:to>
      <xdr:col>10</xdr:col>
      <xdr:colOff>409222</xdr:colOff>
      <xdr:row>21</xdr:row>
      <xdr:rowOff>146050</xdr:rowOff>
    </xdr:to>
    <xdr:cxnSp macro="">
      <xdr:nvCxnSpPr>
        <xdr:cNvPr id="29" name="Rett linje 28"/>
        <xdr:cNvCxnSpPr>
          <a:stCxn id="19" idx="1"/>
        </xdr:cNvCxnSpPr>
      </xdr:nvCxnSpPr>
      <xdr:spPr bwMode="auto">
        <a:xfrm flipH="1" flipV="1">
          <a:off x="3771900" y="3517900"/>
          <a:ext cx="4892322" cy="6667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0</xdr:colOff>
      <xdr:row>24</xdr:row>
      <xdr:rowOff>101600</xdr:rowOff>
    </xdr:from>
    <xdr:to>
      <xdr:col>10</xdr:col>
      <xdr:colOff>330200</xdr:colOff>
      <xdr:row>24</xdr:row>
      <xdr:rowOff>152400</xdr:rowOff>
    </xdr:to>
    <xdr:cxnSp macro="">
      <xdr:nvCxnSpPr>
        <xdr:cNvPr id="32" name="Rett linje 31"/>
        <xdr:cNvCxnSpPr/>
      </xdr:nvCxnSpPr>
      <xdr:spPr bwMode="auto">
        <a:xfrm flipH="1">
          <a:off x="4127500" y="4711700"/>
          <a:ext cx="4457700" cy="50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584200</xdr:colOff>
      <xdr:row>49</xdr:row>
      <xdr:rowOff>38100</xdr:rowOff>
    </xdr:from>
    <xdr:to>
      <xdr:col>10</xdr:col>
      <xdr:colOff>177800</xdr:colOff>
      <xdr:row>53</xdr:row>
      <xdr:rowOff>25402</xdr:rowOff>
    </xdr:to>
    <xdr:cxnSp macro="">
      <xdr:nvCxnSpPr>
        <xdr:cNvPr id="36" name="Rett linje 35"/>
        <xdr:cNvCxnSpPr/>
      </xdr:nvCxnSpPr>
      <xdr:spPr bwMode="auto">
        <a:xfrm flipH="1">
          <a:off x="3886200" y="1651000"/>
          <a:ext cx="4546600" cy="69850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292100</xdr:colOff>
      <xdr:row>48</xdr:row>
      <xdr:rowOff>25400</xdr:rowOff>
    </xdr:from>
    <xdr:to>
      <xdr:col>12</xdr:col>
      <xdr:colOff>228600</xdr:colOff>
      <xdr:row>49</xdr:row>
      <xdr:rowOff>177799</xdr:rowOff>
    </xdr:to>
    <xdr:sp macro="" textlink="">
      <xdr:nvSpPr>
        <xdr:cNvPr id="37" name="TekstSylinder 36"/>
        <xdr:cNvSpPr txBox="1"/>
      </xdr:nvSpPr>
      <xdr:spPr>
        <a:xfrm>
          <a:off x="8547100" y="1447800"/>
          <a:ext cx="1587500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oppgaven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393700</xdr:colOff>
      <xdr:row>53</xdr:row>
      <xdr:rowOff>25400</xdr:rowOff>
    </xdr:from>
    <xdr:to>
      <xdr:col>10</xdr:col>
      <xdr:colOff>254000</xdr:colOff>
      <xdr:row>57</xdr:row>
      <xdr:rowOff>76200</xdr:rowOff>
    </xdr:to>
    <xdr:cxnSp macro="">
      <xdr:nvCxnSpPr>
        <xdr:cNvPr id="38" name="Rett linje 37"/>
        <xdr:cNvCxnSpPr/>
      </xdr:nvCxnSpPr>
      <xdr:spPr bwMode="auto">
        <a:xfrm flipH="1">
          <a:off x="7823200" y="9702800"/>
          <a:ext cx="685800" cy="812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269522</xdr:colOff>
      <xdr:row>52</xdr:row>
      <xdr:rowOff>127000</xdr:rowOff>
    </xdr:from>
    <xdr:to>
      <xdr:col>14</xdr:col>
      <xdr:colOff>609600</xdr:colOff>
      <xdr:row>73</xdr:row>
      <xdr:rowOff>101600</xdr:rowOff>
    </xdr:to>
    <xdr:sp macro="" textlink="">
      <xdr:nvSpPr>
        <xdr:cNvPr id="39" name="TekstSylinder 38"/>
        <xdr:cNvSpPr txBox="1"/>
      </xdr:nvSpPr>
      <xdr:spPr>
        <a:xfrm>
          <a:off x="8524522" y="2260600"/>
          <a:ext cx="3642078" cy="384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Dersom indirekte kostnader i % ikke er oppgitt, må disse beregnes. Dette gjør du ved å summere de indirekte kostnadene oppgitt i oppgaven og dele tallet på varekostnaden og gange med 100. For eksamen V2015 blir utregningen slik: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(399 300 + 34 719 + 159 225)/744 906  * 100 = 79,64%.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kun registere de indirekte kostnadene totalt i celle C9, hvis disse er oppgitt og du samtidig har oppgitt salg i enheter. Ellers vil ikke de indirekte ksotnadene beregnes.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endre mva-% etter hva som er oppgitt i oppgaven. Til eksamen V2015 var denne oppgitt til 15 %.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setter nå opp kalkylen for deg. I denne oppgaven er ikke solgt mengde oppgitt. Derfor beregnes ikke totale inntekter og kostnader mv.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beregner også indirekte kostnader og fortjeneste, slik at det er lettere å sammenligne med selvkostmetoden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317500</xdr:colOff>
      <xdr:row>58</xdr:row>
      <xdr:rowOff>101600</xdr:rowOff>
    </xdr:from>
    <xdr:to>
      <xdr:col>10</xdr:col>
      <xdr:colOff>203200</xdr:colOff>
      <xdr:row>58</xdr:row>
      <xdr:rowOff>177800</xdr:rowOff>
    </xdr:to>
    <xdr:cxnSp macro="">
      <xdr:nvCxnSpPr>
        <xdr:cNvPr id="40" name="Rett linje 39"/>
        <xdr:cNvCxnSpPr/>
      </xdr:nvCxnSpPr>
      <xdr:spPr bwMode="auto">
        <a:xfrm flipH="1" flipV="1">
          <a:off x="3619500" y="10731500"/>
          <a:ext cx="4838700" cy="762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469900</xdr:colOff>
      <xdr:row>59</xdr:row>
      <xdr:rowOff>50800</xdr:rowOff>
    </xdr:from>
    <xdr:to>
      <xdr:col>10</xdr:col>
      <xdr:colOff>114300</xdr:colOff>
      <xdr:row>62</xdr:row>
      <xdr:rowOff>63500</xdr:rowOff>
    </xdr:to>
    <xdr:cxnSp macro="">
      <xdr:nvCxnSpPr>
        <xdr:cNvPr id="41" name="Rett linje 40"/>
        <xdr:cNvCxnSpPr/>
      </xdr:nvCxnSpPr>
      <xdr:spPr bwMode="auto">
        <a:xfrm flipH="1" flipV="1">
          <a:off x="3771900" y="3517900"/>
          <a:ext cx="4597400" cy="5842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800100</xdr:colOff>
      <xdr:row>64</xdr:row>
      <xdr:rowOff>127000</xdr:rowOff>
    </xdr:from>
    <xdr:to>
      <xdr:col>10</xdr:col>
      <xdr:colOff>190500</xdr:colOff>
      <xdr:row>64</xdr:row>
      <xdr:rowOff>177800</xdr:rowOff>
    </xdr:to>
    <xdr:cxnSp macro="">
      <xdr:nvCxnSpPr>
        <xdr:cNvPr id="42" name="Rett linje 41"/>
        <xdr:cNvCxnSpPr/>
      </xdr:nvCxnSpPr>
      <xdr:spPr bwMode="auto">
        <a:xfrm flipH="1">
          <a:off x="4102100" y="11899900"/>
          <a:ext cx="4343400" cy="50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444500</xdr:colOff>
      <xdr:row>100</xdr:row>
      <xdr:rowOff>0</xdr:rowOff>
    </xdr:from>
    <xdr:to>
      <xdr:col>8</xdr:col>
      <xdr:colOff>381000</xdr:colOff>
      <xdr:row>102</xdr:row>
      <xdr:rowOff>12699</xdr:rowOff>
    </xdr:to>
    <xdr:sp macro="" textlink="">
      <xdr:nvSpPr>
        <xdr:cNvPr id="20" name="TekstSylinder 19"/>
        <xdr:cNvSpPr txBox="1"/>
      </xdr:nvSpPr>
      <xdr:spPr>
        <a:xfrm>
          <a:off x="5397500" y="17970500"/>
          <a:ext cx="1587500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oppgaven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472722</xdr:colOff>
      <xdr:row>104</xdr:row>
      <xdr:rowOff>76200</xdr:rowOff>
    </xdr:from>
    <xdr:to>
      <xdr:col>14</xdr:col>
      <xdr:colOff>292100</xdr:colOff>
      <xdr:row>111</xdr:row>
      <xdr:rowOff>12700</xdr:rowOff>
    </xdr:to>
    <xdr:sp macro="" textlink="">
      <xdr:nvSpPr>
        <xdr:cNvPr id="21" name="TekstSylinder 20"/>
        <xdr:cNvSpPr txBox="1"/>
      </xdr:nvSpPr>
      <xdr:spPr>
        <a:xfrm>
          <a:off x="5425722" y="18707100"/>
          <a:ext cx="6423378" cy="1092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 brukt målsøking for å finne hvor stor avanseprosenten må være for at prisen skal være 247,90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setter nå opp kalkylen for deg. I denne oppgaven er ikke solgt mengde oppgitt. Derfor beregnes ikke totale inntekter og avanse totalt.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304800</xdr:colOff>
      <xdr:row>100</xdr:row>
      <xdr:rowOff>152400</xdr:rowOff>
    </xdr:from>
    <xdr:to>
      <xdr:col>6</xdr:col>
      <xdr:colOff>254000</xdr:colOff>
      <xdr:row>100</xdr:row>
      <xdr:rowOff>152400</xdr:rowOff>
    </xdr:to>
    <xdr:cxnSp macro="">
      <xdr:nvCxnSpPr>
        <xdr:cNvPr id="23" name="Rett linje 22"/>
        <xdr:cNvCxnSpPr/>
      </xdr:nvCxnSpPr>
      <xdr:spPr bwMode="auto">
        <a:xfrm flipH="1">
          <a:off x="4432300" y="18122900"/>
          <a:ext cx="7747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317500</xdr:colOff>
      <xdr:row>109</xdr:row>
      <xdr:rowOff>63500</xdr:rowOff>
    </xdr:from>
    <xdr:to>
      <xdr:col>6</xdr:col>
      <xdr:colOff>330200</xdr:colOff>
      <xdr:row>109</xdr:row>
      <xdr:rowOff>63500</xdr:rowOff>
    </xdr:to>
    <xdr:cxnSp macro="">
      <xdr:nvCxnSpPr>
        <xdr:cNvPr id="26" name="Rett linje 25"/>
        <xdr:cNvCxnSpPr/>
      </xdr:nvCxnSpPr>
      <xdr:spPr bwMode="auto">
        <a:xfrm flipH="1">
          <a:off x="3619500" y="19519900"/>
          <a:ext cx="16637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139700</xdr:colOff>
      <xdr:row>126</xdr:row>
      <xdr:rowOff>88900</xdr:rowOff>
    </xdr:from>
    <xdr:to>
      <xdr:col>9</xdr:col>
      <xdr:colOff>76200</xdr:colOff>
      <xdr:row>128</xdr:row>
      <xdr:rowOff>101599</xdr:rowOff>
    </xdr:to>
    <xdr:sp macro="" textlink="">
      <xdr:nvSpPr>
        <xdr:cNvPr id="33" name="TekstSylinder 32"/>
        <xdr:cNvSpPr txBox="1"/>
      </xdr:nvSpPr>
      <xdr:spPr>
        <a:xfrm>
          <a:off x="5918200" y="22428200"/>
          <a:ext cx="1587500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oppgaven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647700</xdr:colOff>
      <xdr:row>127</xdr:row>
      <xdr:rowOff>76200</xdr:rowOff>
    </xdr:from>
    <xdr:to>
      <xdr:col>7</xdr:col>
      <xdr:colOff>12700</xdr:colOff>
      <xdr:row>127</xdr:row>
      <xdr:rowOff>76200</xdr:rowOff>
    </xdr:to>
    <xdr:cxnSp macro="">
      <xdr:nvCxnSpPr>
        <xdr:cNvPr id="34" name="Rett linje 33"/>
        <xdr:cNvCxnSpPr/>
      </xdr:nvCxnSpPr>
      <xdr:spPr bwMode="auto">
        <a:xfrm flipH="1">
          <a:off x="4775200" y="22580600"/>
          <a:ext cx="10160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266700</xdr:colOff>
      <xdr:row>104</xdr:row>
      <xdr:rowOff>127000</xdr:rowOff>
    </xdr:from>
    <xdr:to>
      <xdr:col>6</xdr:col>
      <xdr:colOff>342900</xdr:colOff>
      <xdr:row>104</xdr:row>
      <xdr:rowOff>139700</xdr:rowOff>
    </xdr:to>
    <xdr:cxnSp macro="">
      <xdr:nvCxnSpPr>
        <xdr:cNvPr id="35" name="Rett linje 34"/>
        <xdr:cNvCxnSpPr/>
      </xdr:nvCxnSpPr>
      <xdr:spPr bwMode="auto">
        <a:xfrm flipH="1" flipV="1">
          <a:off x="3568700" y="18757900"/>
          <a:ext cx="1727200" cy="12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117122</xdr:colOff>
      <xdr:row>130</xdr:row>
      <xdr:rowOff>76200</xdr:rowOff>
    </xdr:from>
    <xdr:to>
      <xdr:col>14</xdr:col>
      <xdr:colOff>762000</xdr:colOff>
      <xdr:row>133</xdr:row>
      <xdr:rowOff>139700</xdr:rowOff>
    </xdr:to>
    <xdr:sp macro="" textlink="">
      <xdr:nvSpPr>
        <xdr:cNvPr id="43" name="TekstSylinder 42"/>
        <xdr:cNvSpPr txBox="1"/>
      </xdr:nvSpPr>
      <xdr:spPr>
        <a:xfrm>
          <a:off x="5895622" y="23075900"/>
          <a:ext cx="6423378" cy="558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 brukt målsøking for å finne hvor stor påslagsfaktoren må være for at prisen skal være 247,90</a:t>
          </a:r>
        </a:p>
      </xdr:txBody>
    </xdr:sp>
    <xdr:clientData/>
  </xdr:twoCellAnchor>
  <xdr:twoCellAnchor>
    <xdr:from>
      <xdr:col>4</xdr:col>
      <xdr:colOff>444500</xdr:colOff>
      <xdr:row>131</xdr:row>
      <xdr:rowOff>12700</xdr:rowOff>
    </xdr:from>
    <xdr:to>
      <xdr:col>6</xdr:col>
      <xdr:colOff>800100</xdr:colOff>
      <xdr:row>131</xdr:row>
      <xdr:rowOff>25400</xdr:rowOff>
    </xdr:to>
    <xdr:cxnSp macro="">
      <xdr:nvCxnSpPr>
        <xdr:cNvPr id="44" name="Rett linje 43"/>
        <xdr:cNvCxnSpPr/>
      </xdr:nvCxnSpPr>
      <xdr:spPr bwMode="auto">
        <a:xfrm flipH="1" flipV="1">
          <a:off x="3746500" y="23177500"/>
          <a:ext cx="2006600" cy="12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469900</xdr:colOff>
      <xdr:row>152</xdr:row>
      <xdr:rowOff>139700</xdr:rowOff>
    </xdr:from>
    <xdr:to>
      <xdr:col>9</xdr:col>
      <xdr:colOff>330200</xdr:colOff>
      <xdr:row>152</xdr:row>
      <xdr:rowOff>152400</xdr:rowOff>
    </xdr:to>
    <xdr:cxnSp macro="">
      <xdr:nvCxnSpPr>
        <xdr:cNvPr id="46" name="Rett linje 45"/>
        <xdr:cNvCxnSpPr/>
      </xdr:nvCxnSpPr>
      <xdr:spPr bwMode="auto">
        <a:xfrm flipH="1">
          <a:off x="3771900" y="26847800"/>
          <a:ext cx="3987800" cy="12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381000</xdr:colOff>
      <xdr:row>152</xdr:row>
      <xdr:rowOff>38100</xdr:rowOff>
    </xdr:from>
    <xdr:to>
      <xdr:col>14</xdr:col>
      <xdr:colOff>330200</xdr:colOff>
      <xdr:row>169</xdr:row>
      <xdr:rowOff>152400</xdr:rowOff>
    </xdr:to>
    <xdr:sp macro="" textlink="">
      <xdr:nvSpPr>
        <xdr:cNvPr id="47" name="TekstSylinder 46"/>
        <xdr:cNvSpPr txBox="1"/>
      </xdr:nvSpPr>
      <xdr:spPr>
        <a:xfrm>
          <a:off x="7810500" y="26746200"/>
          <a:ext cx="4076700" cy="292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lønn totalt fra regnskapet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en prosentsats for sosiale kostnader. Dersom disse er inklusive i tallet ovenfor, lar du feltet være blankt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sum indirekte kostnader fra regnskapet/budsjettet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ønsket fortjeneste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Mva satsen skal normalt være 25 %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fakturerbare timer dvs det antall timer bedriften regner med å kunne fakturere videre til kundene for den perioden du har tall fra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antall timer det skal faktureres for jobben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evt medgåtte deler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evt medgått forbruksmateriell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setter da opp en prisberegning til kunden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469900</xdr:colOff>
      <xdr:row>161</xdr:row>
      <xdr:rowOff>127000</xdr:rowOff>
    </xdr:from>
    <xdr:to>
      <xdr:col>9</xdr:col>
      <xdr:colOff>292100</xdr:colOff>
      <xdr:row>162</xdr:row>
      <xdr:rowOff>12700</xdr:rowOff>
    </xdr:to>
    <xdr:cxnSp macro="">
      <xdr:nvCxnSpPr>
        <xdr:cNvPr id="48" name="Rett linje 47"/>
        <xdr:cNvCxnSpPr/>
      </xdr:nvCxnSpPr>
      <xdr:spPr bwMode="auto">
        <a:xfrm flipH="1" flipV="1">
          <a:off x="3771900" y="28321000"/>
          <a:ext cx="3949700" cy="50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469900</xdr:colOff>
      <xdr:row>153</xdr:row>
      <xdr:rowOff>127000</xdr:rowOff>
    </xdr:from>
    <xdr:to>
      <xdr:col>9</xdr:col>
      <xdr:colOff>330200</xdr:colOff>
      <xdr:row>153</xdr:row>
      <xdr:rowOff>139700</xdr:rowOff>
    </xdr:to>
    <xdr:cxnSp macro="">
      <xdr:nvCxnSpPr>
        <xdr:cNvPr id="52" name="Rett linje 51"/>
        <xdr:cNvCxnSpPr/>
      </xdr:nvCxnSpPr>
      <xdr:spPr bwMode="auto">
        <a:xfrm flipH="1">
          <a:off x="3771900" y="27000200"/>
          <a:ext cx="3987800" cy="12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482600</xdr:colOff>
      <xdr:row>154</xdr:row>
      <xdr:rowOff>127000</xdr:rowOff>
    </xdr:from>
    <xdr:to>
      <xdr:col>9</xdr:col>
      <xdr:colOff>317500</xdr:colOff>
      <xdr:row>155</xdr:row>
      <xdr:rowOff>139700</xdr:rowOff>
    </xdr:to>
    <xdr:cxnSp macro="">
      <xdr:nvCxnSpPr>
        <xdr:cNvPr id="53" name="Rett linje 52"/>
        <xdr:cNvCxnSpPr/>
      </xdr:nvCxnSpPr>
      <xdr:spPr bwMode="auto">
        <a:xfrm flipH="1" flipV="1">
          <a:off x="3784600" y="27165300"/>
          <a:ext cx="3962400" cy="177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469900</xdr:colOff>
      <xdr:row>155</xdr:row>
      <xdr:rowOff>139700</xdr:rowOff>
    </xdr:from>
    <xdr:to>
      <xdr:col>9</xdr:col>
      <xdr:colOff>304800</xdr:colOff>
      <xdr:row>156</xdr:row>
      <xdr:rowOff>152400</xdr:rowOff>
    </xdr:to>
    <xdr:cxnSp macro="">
      <xdr:nvCxnSpPr>
        <xdr:cNvPr id="55" name="Rett linje 54"/>
        <xdr:cNvCxnSpPr/>
      </xdr:nvCxnSpPr>
      <xdr:spPr bwMode="auto">
        <a:xfrm flipH="1" flipV="1">
          <a:off x="3771900" y="27343100"/>
          <a:ext cx="3962400" cy="177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444500</xdr:colOff>
      <xdr:row>156</xdr:row>
      <xdr:rowOff>139700</xdr:rowOff>
    </xdr:from>
    <xdr:to>
      <xdr:col>9</xdr:col>
      <xdr:colOff>342900</xdr:colOff>
      <xdr:row>157</xdr:row>
      <xdr:rowOff>152400</xdr:rowOff>
    </xdr:to>
    <xdr:cxnSp macro="">
      <xdr:nvCxnSpPr>
        <xdr:cNvPr id="56" name="Rett linje 55"/>
        <xdr:cNvCxnSpPr/>
      </xdr:nvCxnSpPr>
      <xdr:spPr bwMode="auto">
        <a:xfrm flipH="1" flipV="1">
          <a:off x="3746500" y="27508200"/>
          <a:ext cx="4025900" cy="177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419100</xdr:colOff>
      <xdr:row>157</xdr:row>
      <xdr:rowOff>127000</xdr:rowOff>
    </xdr:from>
    <xdr:to>
      <xdr:col>9</xdr:col>
      <xdr:colOff>317500</xdr:colOff>
      <xdr:row>158</xdr:row>
      <xdr:rowOff>139700</xdr:rowOff>
    </xdr:to>
    <xdr:cxnSp macro="">
      <xdr:nvCxnSpPr>
        <xdr:cNvPr id="58" name="Rett linje 57"/>
        <xdr:cNvCxnSpPr/>
      </xdr:nvCxnSpPr>
      <xdr:spPr bwMode="auto">
        <a:xfrm flipH="1" flipV="1">
          <a:off x="3721100" y="27660600"/>
          <a:ext cx="4025900" cy="177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469900</xdr:colOff>
      <xdr:row>162</xdr:row>
      <xdr:rowOff>139700</xdr:rowOff>
    </xdr:from>
    <xdr:to>
      <xdr:col>9</xdr:col>
      <xdr:colOff>292100</xdr:colOff>
      <xdr:row>163</xdr:row>
      <xdr:rowOff>25400</xdr:rowOff>
    </xdr:to>
    <xdr:cxnSp macro="">
      <xdr:nvCxnSpPr>
        <xdr:cNvPr id="60" name="Rett linje 59"/>
        <xdr:cNvCxnSpPr/>
      </xdr:nvCxnSpPr>
      <xdr:spPr bwMode="auto">
        <a:xfrm flipH="1" flipV="1">
          <a:off x="3771900" y="28498800"/>
          <a:ext cx="3949700" cy="50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482600</xdr:colOff>
      <xdr:row>163</xdr:row>
      <xdr:rowOff>127000</xdr:rowOff>
    </xdr:from>
    <xdr:to>
      <xdr:col>9</xdr:col>
      <xdr:colOff>304800</xdr:colOff>
      <xdr:row>164</xdr:row>
      <xdr:rowOff>12700</xdr:rowOff>
    </xdr:to>
    <xdr:cxnSp macro="">
      <xdr:nvCxnSpPr>
        <xdr:cNvPr id="61" name="Rett linje 60"/>
        <xdr:cNvCxnSpPr/>
      </xdr:nvCxnSpPr>
      <xdr:spPr bwMode="auto">
        <a:xfrm flipH="1" flipV="1">
          <a:off x="3784600" y="28651200"/>
          <a:ext cx="3949700" cy="50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495300</xdr:colOff>
      <xdr:row>166</xdr:row>
      <xdr:rowOff>38100</xdr:rowOff>
    </xdr:from>
    <xdr:to>
      <xdr:col>9</xdr:col>
      <xdr:colOff>292100</xdr:colOff>
      <xdr:row>166</xdr:row>
      <xdr:rowOff>50800</xdr:rowOff>
    </xdr:to>
    <xdr:cxnSp macro="">
      <xdr:nvCxnSpPr>
        <xdr:cNvPr id="62" name="Rett linje 61"/>
        <xdr:cNvCxnSpPr/>
      </xdr:nvCxnSpPr>
      <xdr:spPr bwMode="auto">
        <a:xfrm flipH="1">
          <a:off x="3797300" y="29057600"/>
          <a:ext cx="3924300" cy="12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635000</xdr:colOff>
      <xdr:row>185</xdr:row>
      <xdr:rowOff>88900</xdr:rowOff>
    </xdr:from>
    <xdr:to>
      <xdr:col>10</xdr:col>
      <xdr:colOff>12700</xdr:colOff>
      <xdr:row>185</xdr:row>
      <xdr:rowOff>88900</xdr:rowOff>
    </xdr:to>
    <xdr:cxnSp macro="">
      <xdr:nvCxnSpPr>
        <xdr:cNvPr id="66" name="Rett linje 65"/>
        <xdr:cNvCxnSpPr/>
      </xdr:nvCxnSpPr>
      <xdr:spPr bwMode="auto">
        <a:xfrm flipH="1">
          <a:off x="4762500" y="32321500"/>
          <a:ext cx="35052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177800</xdr:colOff>
      <xdr:row>185</xdr:row>
      <xdr:rowOff>0</xdr:rowOff>
    </xdr:from>
    <xdr:to>
      <xdr:col>14</xdr:col>
      <xdr:colOff>647700</xdr:colOff>
      <xdr:row>207</xdr:row>
      <xdr:rowOff>38100</xdr:rowOff>
    </xdr:to>
    <xdr:sp macro="" textlink="">
      <xdr:nvSpPr>
        <xdr:cNvPr id="67" name="TekstSylinder 66"/>
        <xdr:cNvSpPr txBox="1"/>
      </xdr:nvSpPr>
      <xdr:spPr>
        <a:xfrm>
          <a:off x="8432800" y="32232600"/>
          <a:ext cx="3771900" cy="3670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materialkosnader for jobben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forbruksmateriell for jobben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antall timer jobben antas å 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gjennomsnittlig timelønn til ansatte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en prosentsats for sosiale kostnader.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prosenttillegg for indirekte kostnader som du har beregnet ut fra regnskapet/budsjettet. Deretter velger du hvordan du vil beregne de indirekte kostnadene. Valgene er "i % av direkte kostnader" eller "I % av direkte lønn"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legger du inn ønsket fortjeneste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Mva satsen skal normalt være 25 %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setter da opp en kalkyle og en prisberegning til kunden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101600</xdr:colOff>
      <xdr:row>202</xdr:row>
      <xdr:rowOff>88900</xdr:rowOff>
    </xdr:from>
    <xdr:to>
      <xdr:col>10</xdr:col>
      <xdr:colOff>76200</xdr:colOff>
      <xdr:row>203</xdr:row>
      <xdr:rowOff>114300</xdr:rowOff>
    </xdr:to>
    <xdr:cxnSp macro="">
      <xdr:nvCxnSpPr>
        <xdr:cNvPr id="68" name="Rett linje 67"/>
        <xdr:cNvCxnSpPr/>
      </xdr:nvCxnSpPr>
      <xdr:spPr bwMode="auto">
        <a:xfrm flipH="1" flipV="1">
          <a:off x="7531100" y="35128200"/>
          <a:ext cx="800100" cy="190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635000</xdr:colOff>
      <xdr:row>186</xdr:row>
      <xdr:rowOff>76200</xdr:rowOff>
    </xdr:from>
    <xdr:to>
      <xdr:col>10</xdr:col>
      <xdr:colOff>25400</xdr:colOff>
      <xdr:row>186</xdr:row>
      <xdr:rowOff>76200</xdr:rowOff>
    </xdr:to>
    <xdr:cxnSp macro="">
      <xdr:nvCxnSpPr>
        <xdr:cNvPr id="69" name="Rett linje 68"/>
        <xdr:cNvCxnSpPr/>
      </xdr:nvCxnSpPr>
      <xdr:spPr bwMode="auto">
        <a:xfrm flipH="1">
          <a:off x="4762500" y="32473900"/>
          <a:ext cx="35179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419100</xdr:colOff>
      <xdr:row>187</xdr:row>
      <xdr:rowOff>63500</xdr:rowOff>
    </xdr:from>
    <xdr:to>
      <xdr:col>10</xdr:col>
      <xdr:colOff>38100</xdr:colOff>
      <xdr:row>187</xdr:row>
      <xdr:rowOff>76200</xdr:rowOff>
    </xdr:to>
    <xdr:cxnSp macro="">
      <xdr:nvCxnSpPr>
        <xdr:cNvPr id="70" name="Rett linje 69"/>
        <xdr:cNvCxnSpPr/>
      </xdr:nvCxnSpPr>
      <xdr:spPr bwMode="auto">
        <a:xfrm flipH="1" flipV="1">
          <a:off x="3721100" y="32626300"/>
          <a:ext cx="4572000" cy="12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431800</xdr:colOff>
      <xdr:row>188</xdr:row>
      <xdr:rowOff>76200</xdr:rowOff>
    </xdr:from>
    <xdr:to>
      <xdr:col>10</xdr:col>
      <xdr:colOff>38100</xdr:colOff>
      <xdr:row>188</xdr:row>
      <xdr:rowOff>88900</xdr:rowOff>
    </xdr:to>
    <xdr:cxnSp macro="">
      <xdr:nvCxnSpPr>
        <xdr:cNvPr id="71" name="Rett linje 70"/>
        <xdr:cNvCxnSpPr/>
      </xdr:nvCxnSpPr>
      <xdr:spPr bwMode="auto">
        <a:xfrm flipH="1" flipV="1">
          <a:off x="3733800" y="32804100"/>
          <a:ext cx="4559300" cy="12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482600</xdr:colOff>
      <xdr:row>190</xdr:row>
      <xdr:rowOff>114300</xdr:rowOff>
    </xdr:from>
    <xdr:to>
      <xdr:col>10</xdr:col>
      <xdr:colOff>50800</xdr:colOff>
      <xdr:row>190</xdr:row>
      <xdr:rowOff>114300</xdr:rowOff>
    </xdr:to>
    <xdr:cxnSp macro="">
      <xdr:nvCxnSpPr>
        <xdr:cNvPr id="72" name="Rett linje 71"/>
        <xdr:cNvCxnSpPr/>
      </xdr:nvCxnSpPr>
      <xdr:spPr bwMode="auto">
        <a:xfrm flipH="1">
          <a:off x="7912100" y="33172400"/>
          <a:ext cx="3937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406400</xdr:colOff>
      <xdr:row>191</xdr:row>
      <xdr:rowOff>101600</xdr:rowOff>
    </xdr:from>
    <xdr:to>
      <xdr:col>10</xdr:col>
      <xdr:colOff>50800</xdr:colOff>
      <xdr:row>194</xdr:row>
      <xdr:rowOff>88900</xdr:rowOff>
    </xdr:to>
    <xdr:cxnSp macro="">
      <xdr:nvCxnSpPr>
        <xdr:cNvPr id="73" name="Rett linje 72"/>
        <xdr:cNvCxnSpPr/>
      </xdr:nvCxnSpPr>
      <xdr:spPr bwMode="auto">
        <a:xfrm flipH="1" flipV="1">
          <a:off x="3708400" y="33324800"/>
          <a:ext cx="4597400" cy="482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635000</xdr:colOff>
      <xdr:row>201</xdr:row>
      <xdr:rowOff>12700</xdr:rowOff>
    </xdr:from>
    <xdr:to>
      <xdr:col>10</xdr:col>
      <xdr:colOff>38100</xdr:colOff>
      <xdr:row>204</xdr:row>
      <xdr:rowOff>0</xdr:rowOff>
    </xdr:to>
    <xdr:cxnSp macro="">
      <xdr:nvCxnSpPr>
        <xdr:cNvPr id="74" name="Rett linje 73"/>
        <xdr:cNvCxnSpPr/>
      </xdr:nvCxnSpPr>
      <xdr:spPr bwMode="auto">
        <a:xfrm flipH="1" flipV="1">
          <a:off x="3937000" y="34886900"/>
          <a:ext cx="4356100" cy="482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457200</xdr:colOff>
      <xdr:row>190</xdr:row>
      <xdr:rowOff>25400</xdr:rowOff>
    </xdr:from>
    <xdr:to>
      <xdr:col>10</xdr:col>
      <xdr:colOff>63500</xdr:colOff>
      <xdr:row>190</xdr:row>
      <xdr:rowOff>38100</xdr:rowOff>
    </xdr:to>
    <xdr:cxnSp macro="">
      <xdr:nvCxnSpPr>
        <xdr:cNvPr id="84" name="Rett linje 83"/>
        <xdr:cNvCxnSpPr/>
      </xdr:nvCxnSpPr>
      <xdr:spPr bwMode="auto">
        <a:xfrm flipH="1" flipV="1">
          <a:off x="3759200" y="33083500"/>
          <a:ext cx="4559300" cy="12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419100</xdr:colOff>
      <xdr:row>192</xdr:row>
      <xdr:rowOff>114300</xdr:rowOff>
    </xdr:from>
    <xdr:to>
      <xdr:col>10</xdr:col>
      <xdr:colOff>63500</xdr:colOff>
      <xdr:row>195</xdr:row>
      <xdr:rowOff>101600</xdr:rowOff>
    </xdr:to>
    <xdr:cxnSp macro="">
      <xdr:nvCxnSpPr>
        <xdr:cNvPr id="86" name="Rett linje 85"/>
        <xdr:cNvCxnSpPr/>
      </xdr:nvCxnSpPr>
      <xdr:spPr bwMode="auto">
        <a:xfrm flipH="1" flipV="1">
          <a:off x="3721100" y="33502600"/>
          <a:ext cx="4597400" cy="482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Relationship Id="rId11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4" Type="http://schemas.openxmlformats.org/officeDocument/2006/relationships/ctrlProp" Target="../ctrlProps/ctrlProp10.xml"/><Relationship Id="rId5" Type="http://schemas.openxmlformats.org/officeDocument/2006/relationships/ctrlProp" Target="../ctrlProps/ctrlProp11.xml"/><Relationship Id="rId6" Type="http://schemas.openxmlformats.org/officeDocument/2006/relationships/ctrlProp" Target="../ctrlProps/ctrlProp12.xml"/><Relationship Id="rId7" Type="http://schemas.openxmlformats.org/officeDocument/2006/relationships/ctrlProp" Target="../ctrlProps/ctrlProp13.xml"/><Relationship Id="rId8" Type="http://schemas.openxmlformats.org/officeDocument/2006/relationships/ctrlProp" Target="../ctrlProps/ctrlProp14.xml"/><Relationship Id="rId9" Type="http://schemas.openxmlformats.org/officeDocument/2006/relationships/ctrlProp" Target="../ctrlProps/ctrlProp15.xml"/><Relationship Id="rId10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4" Type="http://schemas.openxmlformats.org/officeDocument/2006/relationships/ctrlProp" Target="../ctrlProps/ctrlProp17.xml"/><Relationship Id="rId5" Type="http://schemas.openxmlformats.org/officeDocument/2006/relationships/ctrlProp" Target="../ctrlProps/ctrlProp18.xml"/><Relationship Id="rId6" Type="http://schemas.openxmlformats.org/officeDocument/2006/relationships/ctrlProp" Target="../ctrlProps/ctrlProp19.xml"/><Relationship Id="rId7" Type="http://schemas.openxmlformats.org/officeDocument/2006/relationships/ctrlProp" Target="../ctrlProps/ctrlProp20.xml"/><Relationship Id="rId8" Type="http://schemas.openxmlformats.org/officeDocument/2006/relationships/ctrlProp" Target="../ctrlProps/ctrlProp21.xml"/><Relationship Id="rId9" Type="http://schemas.openxmlformats.org/officeDocument/2006/relationships/ctrlProp" Target="../ctrlProps/ctrlProp22.xml"/><Relationship Id="rId10" Type="http://schemas.openxmlformats.org/officeDocument/2006/relationships/comments" Target="../comments3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3.xml"/><Relationship Id="rId4" Type="http://schemas.openxmlformats.org/officeDocument/2006/relationships/ctrlProp" Target="../ctrlProps/ctrlProp24.xml"/><Relationship Id="rId5" Type="http://schemas.openxmlformats.org/officeDocument/2006/relationships/ctrlProp" Target="../ctrlProps/ctrlProp25.xml"/><Relationship Id="rId6" Type="http://schemas.openxmlformats.org/officeDocument/2006/relationships/ctrlProp" Target="../ctrlProps/ctrlProp26.xml"/><Relationship Id="rId7" Type="http://schemas.openxmlformats.org/officeDocument/2006/relationships/ctrlProp" Target="../ctrlProps/ctrlProp27.xml"/><Relationship Id="rId8" Type="http://schemas.openxmlformats.org/officeDocument/2006/relationships/ctrlProp" Target="../ctrlProps/ctrlProp28.xml"/><Relationship Id="rId9" Type="http://schemas.openxmlformats.org/officeDocument/2006/relationships/ctrlProp" Target="../ctrlProps/ctrlProp29.xml"/><Relationship Id="rId10" Type="http://schemas.openxmlformats.org/officeDocument/2006/relationships/comments" Target="../comments4.xml"/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0.xml"/><Relationship Id="rId4" Type="http://schemas.openxmlformats.org/officeDocument/2006/relationships/ctrlProp" Target="../ctrlProps/ctrlProp31.xml"/><Relationship Id="rId5" Type="http://schemas.openxmlformats.org/officeDocument/2006/relationships/ctrlProp" Target="../ctrlProps/ctrlProp32.xml"/><Relationship Id="rId6" Type="http://schemas.openxmlformats.org/officeDocument/2006/relationships/ctrlProp" Target="../ctrlProps/ctrlProp33.xml"/><Relationship Id="rId7" Type="http://schemas.openxmlformats.org/officeDocument/2006/relationships/ctrlProp" Target="../ctrlProps/ctrlProp34.xml"/><Relationship Id="rId8" Type="http://schemas.openxmlformats.org/officeDocument/2006/relationships/ctrlProp" Target="../ctrlProps/ctrlProp35.xml"/><Relationship Id="rId9" Type="http://schemas.openxmlformats.org/officeDocument/2006/relationships/ctrlProp" Target="../ctrlProps/ctrlProp36.xml"/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7.xml"/><Relationship Id="rId4" Type="http://schemas.openxmlformats.org/officeDocument/2006/relationships/ctrlProp" Target="../ctrlProps/ctrlProp38.xml"/><Relationship Id="rId5" Type="http://schemas.openxmlformats.org/officeDocument/2006/relationships/ctrlProp" Target="../ctrlProps/ctrlProp39.xml"/><Relationship Id="rId6" Type="http://schemas.openxmlformats.org/officeDocument/2006/relationships/ctrlProp" Target="../ctrlProps/ctrlProp40.xml"/><Relationship Id="rId7" Type="http://schemas.openxmlformats.org/officeDocument/2006/relationships/ctrlProp" Target="../ctrlProps/ctrlProp41.xml"/><Relationship Id="rId8" Type="http://schemas.openxmlformats.org/officeDocument/2006/relationships/ctrlProp" Target="../ctrlProps/ctrlProp42.xml"/><Relationship Id="rId9" Type="http://schemas.openxmlformats.org/officeDocument/2006/relationships/ctrlProp" Target="../ctrlProps/ctrlProp43.xml"/><Relationship Id="rId10" Type="http://schemas.openxmlformats.org/officeDocument/2006/relationships/ctrlProp" Target="../ctrlProps/ctrlProp44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Relationship Id="rId3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autoPageBreaks="0"/>
  </sheetPr>
  <dimension ref="A1:T53"/>
  <sheetViews>
    <sheetView showGridLines="0" tabSelected="1" showOutlineSymbols="0" workbookViewId="0">
      <pane ySplit="11" topLeftCell="A12" activePane="bottomLeft" state="frozen"/>
      <selection pane="bottomLeft" activeCell="C4" sqref="C4:D4"/>
    </sheetView>
  </sheetViews>
  <sheetFormatPr baseColWidth="10" defaultColWidth="11.5" defaultRowHeight="13" x14ac:dyDescent="0.15"/>
  <cols>
    <col min="1" max="1" width="8.6640625" style="1" customWidth="1"/>
    <col min="2" max="2" width="22.1640625" style="1" customWidth="1"/>
    <col min="3" max="3" width="13.6640625" style="1" customWidth="1"/>
    <col min="4" max="4" width="47.6640625" style="1" customWidth="1"/>
    <col min="5" max="5" width="9.83203125" style="1" customWidth="1"/>
    <col min="6" max="16" width="11.5" style="1"/>
    <col min="17" max="17" width="23.6640625" style="1" customWidth="1"/>
    <col min="18" max="18" width="15.5" style="1" customWidth="1"/>
    <col min="19" max="16384" width="11.5" style="1"/>
  </cols>
  <sheetData>
    <row r="1" spans="1:20" customFormat="1" ht="25.75" customHeight="1" x14ac:dyDescent="0.15">
      <c r="A1" s="12"/>
      <c r="B1" s="12"/>
      <c r="C1" s="12"/>
      <c r="D1" s="12"/>
      <c r="E1" s="88"/>
      <c r="F1" s="88"/>
      <c r="G1" s="154" t="s">
        <v>37</v>
      </c>
      <c r="H1" s="12"/>
      <c r="I1" s="12"/>
      <c r="J1" s="12"/>
      <c r="K1" s="12"/>
      <c r="L1" s="12"/>
      <c r="M1" s="12"/>
      <c r="N1" s="12"/>
      <c r="O1" s="12"/>
    </row>
    <row r="2" spans="1:20" ht="21.75" customHeight="1" x14ac:dyDescent="0.25">
      <c r="A2" s="123" t="s">
        <v>81</v>
      </c>
      <c r="B2" s="17"/>
      <c r="C2" s="17"/>
      <c r="D2" s="17"/>
      <c r="E2" s="17" t="s">
        <v>0</v>
      </c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0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20" x14ac:dyDescent="0.15">
      <c r="A4" s="18"/>
      <c r="B4" s="38" t="s">
        <v>1</v>
      </c>
      <c r="C4" s="167"/>
      <c r="D4" s="16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0" x14ac:dyDescent="0.15">
      <c r="A5" s="19"/>
      <c r="B5" s="20" t="s">
        <v>2</v>
      </c>
      <c r="C5" s="75"/>
      <c r="D5" s="19" t="s">
        <v>3</v>
      </c>
      <c r="E5" s="19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20" x14ac:dyDescent="0.15">
      <c r="A6" s="19"/>
      <c r="B6" s="20"/>
      <c r="C6" s="21"/>
      <c r="D6" s="19"/>
      <c r="E6" s="19"/>
      <c r="F6" s="19"/>
      <c r="G6" s="18"/>
      <c r="H6" s="18"/>
      <c r="I6" s="18"/>
      <c r="J6" s="18"/>
      <c r="K6" s="18"/>
      <c r="L6" s="18"/>
      <c r="M6" s="18"/>
      <c r="N6" s="18"/>
      <c r="O6" s="18"/>
    </row>
    <row r="7" spans="1:20" x14ac:dyDescent="0.15">
      <c r="A7" s="19"/>
      <c r="B7" s="84" t="s">
        <v>4</v>
      </c>
      <c r="C7" s="75"/>
      <c r="D7" s="19" t="s">
        <v>5</v>
      </c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20" x14ac:dyDescent="0.15">
      <c r="A8" s="19"/>
      <c r="B8" s="20" t="s">
        <v>6</v>
      </c>
      <c r="C8" s="75"/>
      <c r="D8" s="19" t="s">
        <v>5</v>
      </c>
      <c r="E8" s="19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20" x14ac:dyDescent="0.15">
      <c r="A9" s="19"/>
      <c r="B9" s="84" t="s">
        <v>7</v>
      </c>
      <c r="C9" s="22"/>
      <c r="D9" s="103" t="s">
        <v>43</v>
      </c>
      <c r="E9" s="76"/>
      <c r="F9" s="19"/>
      <c r="G9" s="18"/>
      <c r="H9" s="18"/>
      <c r="I9" s="18"/>
      <c r="J9" s="18"/>
      <c r="K9" s="18"/>
      <c r="L9" s="18"/>
      <c r="M9" s="18"/>
      <c r="N9" s="18"/>
      <c r="O9" s="18"/>
    </row>
    <row r="10" spans="1:20" x14ac:dyDescent="0.15">
      <c r="A10" s="19"/>
      <c r="B10" s="20" t="s">
        <v>8</v>
      </c>
      <c r="C10" s="76"/>
      <c r="D10" s="19" t="s">
        <v>9</v>
      </c>
      <c r="E10" s="19"/>
      <c r="F10" s="19"/>
      <c r="G10" s="18"/>
      <c r="H10" s="18"/>
      <c r="I10" s="18"/>
      <c r="J10" s="18"/>
      <c r="K10" s="18"/>
      <c r="L10" s="18"/>
      <c r="M10" s="18"/>
      <c r="N10" s="18"/>
      <c r="O10" s="18"/>
    </row>
    <row r="11" spans="1:20" x14ac:dyDescent="0.15">
      <c r="A11" s="19"/>
      <c r="B11" s="20" t="s">
        <v>10</v>
      </c>
      <c r="C11" s="23">
        <v>0.25</v>
      </c>
      <c r="D11" s="19"/>
      <c r="E11" s="19"/>
      <c r="F11" s="19"/>
      <c r="G11" s="18"/>
      <c r="H11" s="18"/>
      <c r="I11" s="18"/>
      <c r="J11" s="18"/>
      <c r="K11" s="18"/>
      <c r="L11" s="18"/>
      <c r="M11" s="18"/>
      <c r="N11" s="18"/>
      <c r="O11" s="18"/>
    </row>
    <row r="12" spans="1:20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T12" s="39" t="str">
        <f>"Navn/oppgavenummer: "&amp;IF(C4="","",C4)</f>
        <v xml:space="preserve">Navn/oppgavenummer: </v>
      </c>
    </row>
    <row r="13" spans="1:20" x14ac:dyDescent="0.15">
      <c r="A13" s="25" t="s">
        <v>11</v>
      </c>
      <c r="B13" s="26"/>
      <c r="C13" s="2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4" t="str">
        <f>A13</f>
        <v>Beregning av salgspris per enhet</v>
      </c>
    </row>
    <row r="14" spans="1:20" x14ac:dyDescent="0.15">
      <c r="A14" s="28"/>
      <c r="B14" s="28"/>
      <c r="C14" s="2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20" x14ac:dyDescent="0.15">
      <c r="A15" s="28"/>
      <c r="B15" s="28" t="s">
        <v>12</v>
      </c>
      <c r="C15" s="30">
        <f>C7+C8</f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Q15" s="1" t="str">
        <f t="shared" ref="Q15:Q22" si="0">B15</f>
        <v>Inntakskost</v>
      </c>
      <c r="R15" s="41">
        <f>C15</f>
        <v>0</v>
      </c>
    </row>
    <row r="16" spans="1:20" x14ac:dyDescent="0.15">
      <c r="A16" s="31">
        <f>IF(C5=0,E9,IF(C9=0,E9,(C9/C5)/C15))</f>
        <v>0</v>
      </c>
      <c r="B16" s="85" t="s">
        <v>13</v>
      </c>
      <c r="C16" s="33">
        <f>C15*A16</f>
        <v>0</v>
      </c>
      <c r="D16" s="24" t="str">
        <f>IF(C5&lt;&gt;0,IF(C9&lt;&gt;0,"Regnet som indirekte kostnader totalt/beregnet salg",""),"")</f>
        <v/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0">
        <f>A16</f>
        <v>0</v>
      </c>
      <c r="Q16" s="3" t="str">
        <f t="shared" si="0"/>
        <v>Indirekte faste kostnader</v>
      </c>
      <c r="R16" s="42">
        <f>C16</f>
        <v>0</v>
      </c>
      <c r="S16" s="73" t="str">
        <f>D16</f>
        <v/>
      </c>
    </row>
    <row r="17" spans="1:18" x14ac:dyDescent="0.15">
      <c r="A17" s="28"/>
      <c r="B17" s="26" t="s">
        <v>14</v>
      </c>
      <c r="C17" s="34">
        <f>C15+C16</f>
        <v>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Q17" s="1" t="str">
        <f t="shared" si="0"/>
        <v>Selvkost</v>
      </c>
      <c r="R17" s="41">
        <f>C17</f>
        <v>0</v>
      </c>
    </row>
    <row r="18" spans="1:18" x14ac:dyDescent="0.15">
      <c r="A18" s="28"/>
      <c r="B18" s="28"/>
      <c r="C18" s="3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R18" s="41"/>
    </row>
    <row r="19" spans="1:18" x14ac:dyDescent="0.15">
      <c r="A19" s="31">
        <f>C10</f>
        <v>0</v>
      </c>
      <c r="B19" s="32" t="s">
        <v>15</v>
      </c>
      <c r="C19" s="33">
        <f>C17*A19</f>
        <v>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40">
        <f>A19</f>
        <v>0</v>
      </c>
      <c r="Q19" s="3" t="str">
        <f t="shared" si="0"/>
        <v>Fortjeneste</v>
      </c>
      <c r="R19" s="42">
        <f>C19</f>
        <v>0</v>
      </c>
    </row>
    <row r="20" spans="1:18" x14ac:dyDescent="0.15">
      <c r="A20" s="28"/>
      <c r="B20" s="26" t="s">
        <v>16</v>
      </c>
      <c r="C20" s="34">
        <f>C17+C19</f>
        <v>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Q20" s="1" t="str">
        <f t="shared" si="0"/>
        <v>Salgspris uten mva</v>
      </c>
      <c r="R20" s="41">
        <f>C20</f>
        <v>0</v>
      </c>
    </row>
    <row r="21" spans="1:18" x14ac:dyDescent="0.15">
      <c r="A21" s="28"/>
      <c r="B21" s="26"/>
      <c r="C21" s="34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R21" s="41"/>
    </row>
    <row r="22" spans="1:18" x14ac:dyDescent="0.15">
      <c r="A22" s="35">
        <f>C11</f>
        <v>0.25</v>
      </c>
      <c r="B22" s="32" t="s">
        <v>17</v>
      </c>
      <c r="C22" s="33">
        <f>C20*A22</f>
        <v>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40">
        <f>A22</f>
        <v>0.25</v>
      </c>
      <c r="Q22" s="3" t="str">
        <f t="shared" si="0"/>
        <v>Merverdiavgift</v>
      </c>
      <c r="R22" s="42">
        <f>C22</f>
        <v>0</v>
      </c>
    </row>
    <row r="23" spans="1:18" x14ac:dyDescent="0.15">
      <c r="A23" s="28"/>
      <c r="B23" s="36" t="s">
        <v>18</v>
      </c>
      <c r="C23" s="37">
        <f>C20+C22</f>
        <v>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40"/>
      <c r="Q23" s="79" t="str">
        <f>B23</f>
        <v>Salgspris med mva</v>
      </c>
      <c r="R23" s="80">
        <f>C23</f>
        <v>0</v>
      </c>
    </row>
    <row r="24" spans="1:18" x14ac:dyDescent="0.15">
      <c r="A24" s="25"/>
      <c r="B24" s="26"/>
      <c r="C24" s="2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40"/>
      <c r="Q24" s="6"/>
      <c r="R24" s="55"/>
    </row>
    <row r="25" spans="1:18" x14ac:dyDescent="0.15">
      <c r="A25" s="25"/>
      <c r="B25" s="26"/>
      <c r="C25" s="2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40"/>
      <c r="Q25" s="6"/>
      <c r="R25" s="55"/>
    </row>
    <row r="26" spans="1:18" x14ac:dyDescent="0.15">
      <c r="A26" s="26" t="s">
        <v>40</v>
      </c>
      <c r="B26" s="26"/>
      <c r="C26" s="2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1" t="str">
        <f>A26</f>
        <v>Beregning av totale inntekter og kostnader mv</v>
      </c>
      <c r="Q26" s="6"/>
      <c r="R26" s="55"/>
    </row>
    <row r="27" spans="1:18" x14ac:dyDescent="0.15">
      <c r="A27" s="31"/>
      <c r="B27" s="47"/>
      <c r="C27" s="4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40"/>
      <c r="Q27" s="6"/>
      <c r="R27" s="55"/>
    </row>
    <row r="28" spans="1:18" x14ac:dyDescent="0.15">
      <c r="A28" s="31"/>
      <c r="B28" s="47" t="s">
        <v>20</v>
      </c>
      <c r="C28" s="78">
        <f>C5*C20</f>
        <v>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Q28" s="6" t="str">
        <f t="shared" ref="Q28:R30" si="1">B28</f>
        <v>Inntekter totalt</v>
      </c>
      <c r="R28" s="82">
        <f t="shared" si="1"/>
        <v>0</v>
      </c>
    </row>
    <row r="29" spans="1:18" x14ac:dyDescent="0.15">
      <c r="A29" s="31"/>
      <c r="B29" s="47" t="s">
        <v>21</v>
      </c>
      <c r="C29" s="78">
        <f>C5*C17</f>
        <v>0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Q29" s="6" t="str">
        <f t="shared" si="1"/>
        <v>Kostnader totalt</v>
      </c>
      <c r="R29" s="82">
        <f t="shared" si="1"/>
        <v>0</v>
      </c>
    </row>
    <row r="30" spans="1:18" x14ac:dyDescent="0.15">
      <c r="A30" s="31"/>
      <c r="B30" s="47" t="s">
        <v>22</v>
      </c>
      <c r="C30" s="78">
        <f>C28-C29</f>
        <v>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Q30" s="6" t="str">
        <f t="shared" si="1"/>
        <v>Fortjeneste totalt</v>
      </c>
      <c r="R30" s="82">
        <f t="shared" si="1"/>
        <v>0</v>
      </c>
    </row>
    <row r="31" spans="1:18" x14ac:dyDescent="0.15">
      <c r="A31" s="31"/>
      <c r="B31" s="101" t="s">
        <v>41</v>
      </c>
      <c r="C31" s="78">
        <f>(C19+C16)*C5</f>
        <v>0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Q31" s="6" t="str">
        <f t="shared" ref="Q31:Q32" si="2">B31</f>
        <v>Avanse  totalt</v>
      </c>
      <c r="R31" s="82">
        <f t="shared" ref="R31:R32" si="3">C31</f>
        <v>0</v>
      </c>
    </row>
    <row r="32" spans="1:18" x14ac:dyDescent="0.15">
      <c r="A32" s="31"/>
      <c r="B32" s="101" t="s">
        <v>42</v>
      </c>
      <c r="C32" s="102" t="str">
        <f>IF(C29=0,"",C31/(C5*C15))</f>
        <v/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Q32" s="6" t="str">
        <f t="shared" si="2"/>
        <v>Avanse i %</v>
      </c>
      <c r="R32" s="8" t="str">
        <f t="shared" si="3"/>
        <v/>
      </c>
    </row>
    <row r="33" spans="1:15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15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5" x14ac:dyDescent="0.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5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5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5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5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x14ac:dyDescent="0.15">
      <c r="C53" s="2"/>
    </row>
  </sheetData>
  <sheetProtection sheet="1" objects="1" scenarios="1"/>
  <mergeCells count="1">
    <mergeCell ref="C4:D4"/>
  </mergeCells>
  <phoneticPr fontId="7" type="noConversion"/>
  <printOptions gridLinesSet="0"/>
  <pageMargins left="0.75000000000000011" right="0.75000000000000011" top="0.98" bottom="0.98" header="0.5" footer="0.5"/>
  <pageSetup paperSize="9" orientation="portrait" horizontalDpi="4294967292" verticalDpi="4294967292"/>
  <headerFooter>
    <oddHeader>&amp;C_x000D_&amp;R Utskriftsdato: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Button 2">
              <controlPr defaultSize="0" print="0" autoFill="0" autoLine="0" autoPict="0" macro="[0]!slett_selvkost">
                <anchor moveWithCells="1" sizeWithCells="1">
                  <from>
                    <xdr:col>3</xdr:col>
                    <xdr:colOff>1905000</xdr:colOff>
                    <xdr:row>0</xdr:row>
                    <xdr:rowOff>63500</xdr:rowOff>
                  </from>
                  <to>
                    <xdr:col>3</xdr:col>
                    <xdr:colOff>3022600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4" name="Button 5">
              <controlPr defaultSize="0" print="0" autoFill="0" autoLine="0" autoPict="0" macro="[0]!avanse">
                <anchor moveWithCells="1" sizeWithCells="1">
                  <from>
                    <xdr:col>1</xdr:col>
                    <xdr:colOff>800100</xdr:colOff>
                    <xdr:row>0</xdr:row>
                    <xdr:rowOff>63500</xdr:rowOff>
                  </from>
                  <to>
                    <xdr:col>2</xdr:col>
                    <xdr:colOff>38100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Line="0" autoPict="0" macro="[0]!topp">
                <anchor moveWithCells="1" sizeWithCells="1">
                  <from>
                    <xdr:col>3</xdr:col>
                    <xdr:colOff>3022600</xdr:colOff>
                    <xdr:row>0</xdr:row>
                    <xdr:rowOff>63500</xdr:rowOff>
                  </from>
                  <to>
                    <xdr:col>4</xdr:col>
                    <xdr:colOff>241300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6" name="Button 7">
              <controlPr defaultSize="0" print="0" autoFill="0" autoLine="0" autoPict="0" macro="[0]!bidrag">
                <anchor moveWithCells="1" sizeWithCells="1">
                  <from>
                    <xdr:col>0</xdr:col>
                    <xdr:colOff>127000</xdr:colOff>
                    <xdr:row>0</xdr:row>
                    <xdr:rowOff>63500</xdr:rowOff>
                  </from>
                  <to>
                    <xdr:col>1</xdr:col>
                    <xdr:colOff>812800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7" name="Button 16">
              <controlPr defaultSize="0" print="0" autoFill="0" autoLine="0" autoPict="0" macro="[0]!paaslag">
                <anchor moveWithCells="1" sizeWithCells="1">
                  <from>
                    <xdr:col>2</xdr:col>
                    <xdr:colOff>38100</xdr:colOff>
                    <xdr:row>0</xdr:row>
                    <xdr:rowOff>63500</xdr:rowOff>
                  </from>
                  <to>
                    <xdr:col>2</xdr:col>
                    <xdr:colOff>1016000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8" name="Button 18">
              <controlPr defaultSize="0" print="0" autoFill="0" autoLine="0" autoPict="0" macro="[0]!hjelp">
                <anchor moveWithCells="1" sizeWithCells="1">
                  <from>
                    <xdr:col>4</xdr:col>
                    <xdr:colOff>266700</xdr:colOff>
                    <xdr:row>0</xdr:row>
                    <xdr:rowOff>63500</xdr:rowOff>
                  </from>
                  <to>
                    <xdr:col>5</xdr:col>
                    <xdr:colOff>368300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9" name="Button 20">
              <controlPr defaultSize="0" print="0" autoFill="0" autoLine="0" autoPict="0" macro="[0]!Timepris">
                <anchor moveWithCells="1" sizeWithCells="1">
                  <from>
                    <xdr:col>2</xdr:col>
                    <xdr:colOff>1028700</xdr:colOff>
                    <xdr:row>0</xdr:row>
                    <xdr:rowOff>63500</xdr:rowOff>
                  </from>
                  <to>
                    <xdr:col>3</xdr:col>
                    <xdr:colOff>914400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10" name="Button 21">
              <controlPr defaultSize="0" print="0" autoFill="0" autoLine="0" autoPict="0" macro="[0]!Tillegg">
                <anchor moveWithCells="1" sizeWithCells="1">
                  <from>
                    <xdr:col>3</xdr:col>
                    <xdr:colOff>914400</xdr:colOff>
                    <xdr:row>0</xdr:row>
                    <xdr:rowOff>63500</xdr:rowOff>
                  </from>
                  <to>
                    <xdr:col>3</xdr:col>
                    <xdr:colOff>1892300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T54"/>
  <sheetViews>
    <sheetView showGridLines="0" workbookViewId="0">
      <pane ySplit="11" topLeftCell="A12" activePane="bottomLeft" state="frozen"/>
      <selection pane="bottomLeft" activeCell="C4" sqref="C4:D4"/>
    </sheetView>
  </sheetViews>
  <sheetFormatPr baseColWidth="10" defaultColWidth="11.5" defaultRowHeight="13" x14ac:dyDescent="0.15"/>
  <cols>
    <col min="1" max="1" width="8.6640625" style="6" customWidth="1"/>
    <col min="2" max="2" width="23" style="6" customWidth="1"/>
    <col min="3" max="3" width="13.6640625" style="6" customWidth="1"/>
    <col min="4" max="4" width="47.83203125" style="6" customWidth="1"/>
    <col min="5" max="5" width="9.5" style="6" customWidth="1"/>
    <col min="6" max="16" width="11.5" style="6"/>
    <col min="17" max="17" width="22.5" style="6" customWidth="1"/>
    <col min="18" max="16384" width="11.5" style="6"/>
  </cols>
  <sheetData>
    <row r="1" spans="1:20" customFormat="1" ht="25.75" customHeight="1" x14ac:dyDescent="0.15">
      <c r="A1" s="12"/>
      <c r="B1" s="12"/>
      <c r="C1" s="12"/>
      <c r="D1" s="12"/>
      <c r="E1" s="88"/>
      <c r="F1" s="154" t="s">
        <v>37</v>
      </c>
      <c r="G1" s="88"/>
      <c r="H1" s="12"/>
      <c r="I1" s="12"/>
      <c r="J1" s="12"/>
      <c r="K1" s="12"/>
      <c r="L1" s="12"/>
      <c r="M1" s="12"/>
      <c r="N1" s="12"/>
      <c r="O1" s="12"/>
    </row>
    <row r="2" spans="1:20" ht="21.75" customHeight="1" x14ac:dyDescent="0.25">
      <c r="A2" s="45" t="s">
        <v>82</v>
      </c>
      <c r="B2" s="18"/>
      <c r="C2" s="18"/>
      <c r="D2" s="18"/>
      <c r="E2" s="18"/>
      <c r="F2" s="18"/>
      <c r="G2" s="19"/>
      <c r="H2" s="19"/>
      <c r="I2" s="19"/>
      <c r="J2" s="19"/>
      <c r="K2" s="19"/>
      <c r="L2" s="19"/>
      <c r="M2" s="19"/>
      <c r="N2" s="19"/>
      <c r="O2" s="19"/>
    </row>
    <row r="3" spans="1:20" x14ac:dyDescent="0.15">
      <c r="A3" s="18"/>
      <c r="B3" s="18"/>
      <c r="C3" s="18"/>
      <c r="D3" s="18"/>
      <c r="E3" s="18"/>
      <c r="F3" s="18"/>
      <c r="G3" s="19"/>
      <c r="H3" s="19"/>
      <c r="I3" s="19"/>
      <c r="J3" s="19"/>
      <c r="K3" s="19"/>
      <c r="L3" s="19"/>
      <c r="M3" s="19"/>
      <c r="N3" s="19"/>
      <c r="O3" s="19"/>
    </row>
    <row r="4" spans="1:20" x14ac:dyDescent="0.15">
      <c r="A4" s="18"/>
      <c r="B4" s="38" t="s">
        <v>1</v>
      </c>
      <c r="C4" s="167"/>
      <c r="D4" s="167"/>
      <c r="E4" s="18"/>
      <c r="F4" s="18"/>
      <c r="G4" s="19"/>
      <c r="H4" s="19"/>
      <c r="I4" s="19"/>
      <c r="J4" s="19"/>
      <c r="K4" s="19"/>
      <c r="L4" s="19"/>
      <c r="M4" s="19"/>
      <c r="N4" s="19"/>
      <c r="O4" s="19"/>
    </row>
    <row r="5" spans="1:20" x14ac:dyDescent="0.15">
      <c r="A5" s="18"/>
      <c r="B5" s="38" t="s">
        <v>23</v>
      </c>
      <c r="C5" s="75"/>
      <c r="D5" s="19"/>
      <c r="E5" s="19"/>
      <c r="F5" s="18"/>
      <c r="G5" s="19"/>
      <c r="H5" s="19"/>
      <c r="I5" s="19"/>
      <c r="J5" s="19"/>
      <c r="K5" s="19"/>
      <c r="L5" s="19"/>
      <c r="M5" s="19"/>
      <c r="N5" s="19"/>
      <c r="O5" s="19"/>
    </row>
    <row r="6" spans="1:20" x14ac:dyDescent="0.15">
      <c r="A6" s="18"/>
      <c r="B6" s="38" t="s">
        <v>2</v>
      </c>
      <c r="C6" s="75"/>
      <c r="D6" s="19"/>
      <c r="E6" s="19"/>
      <c r="F6" s="18"/>
      <c r="G6" s="19"/>
      <c r="H6" s="19"/>
      <c r="I6" s="19"/>
      <c r="J6" s="19"/>
      <c r="K6" s="19"/>
      <c r="L6" s="19"/>
      <c r="M6" s="19"/>
      <c r="N6" s="19"/>
      <c r="O6" s="19"/>
    </row>
    <row r="7" spans="1:20" x14ac:dyDescent="0.15">
      <c r="A7" s="18"/>
      <c r="B7" s="38"/>
      <c r="C7" s="74"/>
      <c r="D7" s="19"/>
      <c r="E7" s="19"/>
      <c r="F7" s="18"/>
      <c r="G7" s="19"/>
      <c r="H7" s="19"/>
      <c r="I7" s="19"/>
      <c r="J7" s="19"/>
      <c r="K7" s="19"/>
      <c r="L7" s="19"/>
      <c r="M7" s="19"/>
      <c r="N7" s="19"/>
      <c r="O7" s="19"/>
    </row>
    <row r="8" spans="1:20" x14ac:dyDescent="0.15">
      <c r="A8" s="18"/>
      <c r="B8" s="86" t="s">
        <v>4</v>
      </c>
      <c r="C8" s="75"/>
      <c r="D8" s="19" t="s">
        <v>5</v>
      </c>
      <c r="E8" s="19"/>
      <c r="F8" s="18"/>
      <c r="G8" s="19"/>
      <c r="H8" s="19"/>
      <c r="I8" s="19"/>
      <c r="J8" s="19"/>
      <c r="K8" s="19"/>
      <c r="L8" s="19"/>
      <c r="M8" s="19"/>
      <c r="N8" s="19"/>
      <c r="O8" s="19"/>
    </row>
    <row r="9" spans="1:20" x14ac:dyDescent="0.15">
      <c r="A9" s="18"/>
      <c r="B9" s="38" t="s">
        <v>6</v>
      </c>
      <c r="C9" s="75"/>
      <c r="D9" s="19" t="s">
        <v>5</v>
      </c>
      <c r="E9" s="19"/>
      <c r="F9" s="18"/>
      <c r="G9" s="19"/>
      <c r="H9" s="19"/>
      <c r="I9" s="19"/>
      <c r="J9" s="19"/>
      <c r="K9" s="19"/>
      <c r="L9" s="19"/>
      <c r="M9" s="19"/>
      <c r="N9" s="19"/>
      <c r="O9" s="19"/>
    </row>
    <row r="10" spans="1:20" x14ac:dyDescent="0.15">
      <c r="A10" s="18"/>
      <c r="B10" s="86" t="s">
        <v>7</v>
      </c>
      <c r="C10" s="22"/>
      <c r="D10" s="91" t="s">
        <v>43</v>
      </c>
      <c r="E10" s="76"/>
      <c r="F10" s="18"/>
      <c r="G10" s="19"/>
      <c r="H10" s="19"/>
      <c r="I10" s="19"/>
      <c r="J10" s="19"/>
      <c r="K10" s="19"/>
      <c r="L10" s="19"/>
      <c r="M10" s="19"/>
      <c r="N10" s="19"/>
      <c r="O10" s="19"/>
    </row>
    <row r="11" spans="1:20" x14ac:dyDescent="0.15">
      <c r="A11" s="18"/>
      <c r="B11" s="38" t="s">
        <v>24</v>
      </c>
      <c r="C11" s="23">
        <v>0.25</v>
      </c>
      <c r="D11" s="19"/>
      <c r="E11" s="19"/>
      <c r="F11" s="18"/>
      <c r="G11" s="19"/>
      <c r="H11" s="19"/>
      <c r="I11" s="19"/>
      <c r="J11" s="19"/>
      <c r="K11" s="19"/>
      <c r="L11" s="19"/>
      <c r="M11" s="19"/>
      <c r="N11" s="19"/>
      <c r="O11" s="19"/>
    </row>
    <row r="12" spans="1:20" x14ac:dyDescent="0.15">
      <c r="A12" s="18"/>
      <c r="B12" s="18"/>
      <c r="C12" s="18"/>
      <c r="D12" s="18"/>
      <c r="E12" s="18"/>
      <c r="F12" s="18"/>
      <c r="G12" s="19"/>
      <c r="H12" s="19"/>
      <c r="I12" s="19"/>
      <c r="J12" s="19"/>
      <c r="K12" s="19"/>
      <c r="L12" s="19"/>
      <c r="M12" s="19"/>
      <c r="N12" s="19"/>
      <c r="O12" s="19"/>
      <c r="P12" s="1"/>
      <c r="Q12" s="1"/>
      <c r="R12" s="1"/>
      <c r="S12" s="1"/>
      <c r="T12" s="39" t="str">
        <f>"Navn/oppgavenummer: "&amp;IF(C4="","",C4)</f>
        <v xml:space="preserve">Navn/oppgavenummer: </v>
      </c>
    </row>
    <row r="13" spans="1:20" x14ac:dyDescent="0.15">
      <c r="A13" s="25" t="s">
        <v>25</v>
      </c>
      <c r="B13" s="28"/>
      <c r="C13" s="28"/>
      <c r="D13" s="18"/>
      <c r="E13" s="18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4" t="str">
        <f>A13</f>
        <v>Beregning av dekningsbidrag</v>
      </c>
      <c r="Q13" s="1"/>
      <c r="R13" s="1"/>
      <c r="S13" s="1"/>
      <c r="T13" s="1"/>
    </row>
    <row r="14" spans="1:20" x14ac:dyDescent="0.15">
      <c r="A14" s="28"/>
      <c r="B14" s="28"/>
      <c r="C14" s="28"/>
      <c r="D14" s="18"/>
      <c r="E14" s="18"/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1"/>
      <c r="Q14" s="1"/>
      <c r="R14" s="1"/>
      <c r="S14" s="1"/>
      <c r="T14" s="1"/>
    </row>
    <row r="15" spans="1:20" x14ac:dyDescent="0.15">
      <c r="A15" s="28"/>
      <c r="B15" s="28" t="s">
        <v>26</v>
      </c>
      <c r="C15" s="30">
        <f>C5</f>
        <v>0</v>
      </c>
      <c r="D15" s="18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"/>
      <c r="Q15" s="1" t="str">
        <f t="shared" ref="Q15:R22" si="0">B15</f>
        <v>Markedspris med mva</v>
      </c>
      <c r="R15" s="41">
        <f t="shared" si="0"/>
        <v>0</v>
      </c>
      <c r="S15" s="1"/>
      <c r="T15" s="1"/>
    </row>
    <row r="16" spans="1:20" x14ac:dyDescent="0.15">
      <c r="A16" s="35">
        <f>C11</f>
        <v>0.25</v>
      </c>
      <c r="B16" s="32" t="s">
        <v>17</v>
      </c>
      <c r="C16" s="33">
        <f>C15/(1+A16)*A16</f>
        <v>0</v>
      </c>
      <c r="D16" s="18"/>
      <c r="E16" s="18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40">
        <f>A16</f>
        <v>0.25</v>
      </c>
      <c r="Q16" s="3" t="str">
        <f t="shared" si="0"/>
        <v>Merverdiavgift</v>
      </c>
      <c r="R16" s="42">
        <f t="shared" si="0"/>
        <v>0</v>
      </c>
      <c r="S16" s="1"/>
      <c r="T16" s="1"/>
    </row>
    <row r="17" spans="1:20" x14ac:dyDescent="0.15">
      <c r="A17" s="28"/>
      <c r="B17" s="47" t="s">
        <v>27</v>
      </c>
      <c r="C17" s="48">
        <f>C15-C16</f>
        <v>0</v>
      </c>
      <c r="D17" s="18"/>
      <c r="E17" s="18"/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"/>
      <c r="Q17" s="1" t="str">
        <f t="shared" si="0"/>
        <v>Markedspris uten mva</v>
      </c>
      <c r="R17" s="41">
        <f t="shared" si="0"/>
        <v>0</v>
      </c>
      <c r="S17" s="1"/>
      <c r="T17" s="1"/>
    </row>
    <row r="18" spans="1:20" x14ac:dyDescent="0.15">
      <c r="A18" s="28"/>
      <c r="B18" s="28"/>
      <c r="C18" s="30"/>
      <c r="D18" s="18"/>
      <c r="E18" s="18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"/>
      <c r="Q18" s="1"/>
      <c r="R18" s="41"/>
      <c r="S18" s="1"/>
      <c r="T18" s="1"/>
    </row>
    <row r="19" spans="1:20" x14ac:dyDescent="0.15">
      <c r="A19" s="28"/>
      <c r="B19" s="32" t="s">
        <v>12</v>
      </c>
      <c r="C19" s="33">
        <f>C8+C9</f>
        <v>0</v>
      </c>
      <c r="D19" s="18"/>
      <c r="E19" s="18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40"/>
      <c r="Q19" s="3" t="str">
        <f t="shared" si="0"/>
        <v>Inntakskost</v>
      </c>
      <c r="R19" s="42">
        <f t="shared" si="0"/>
        <v>0</v>
      </c>
      <c r="S19" s="1"/>
      <c r="T19" s="1"/>
    </row>
    <row r="20" spans="1:20" x14ac:dyDescent="0.15">
      <c r="A20" s="47"/>
      <c r="B20" s="36" t="s">
        <v>28</v>
      </c>
      <c r="C20" s="37">
        <f>C17-C19</f>
        <v>0</v>
      </c>
      <c r="D20" s="18"/>
      <c r="E20" s="46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"/>
      <c r="Q20" s="43" t="str">
        <f t="shared" si="0"/>
        <v>Dekningsbidrag</v>
      </c>
      <c r="R20" s="44">
        <f t="shared" si="0"/>
        <v>0</v>
      </c>
      <c r="S20" s="1"/>
      <c r="T20" s="1"/>
    </row>
    <row r="21" spans="1:20" x14ac:dyDescent="0.15">
      <c r="A21" s="47"/>
      <c r="B21" s="28"/>
      <c r="C21" s="49"/>
      <c r="D21" s="18"/>
      <c r="E21" s="18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"/>
      <c r="Q21" s="1"/>
      <c r="R21" s="41"/>
      <c r="S21" s="1"/>
      <c r="T21" s="1"/>
    </row>
    <row r="22" spans="1:20" x14ac:dyDescent="0.15">
      <c r="A22" s="47"/>
      <c r="B22" s="50" t="s">
        <v>29</v>
      </c>
      <c r="C22" s="51">
        <f>IF(C17=0,0,C20/C17)</f>
        <v>0</v>
      </c>
      <c r="D22" s="18"/>
      <c r="E22" s="18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40"/>
      <c r="Q22" s="6" t="str">
        <f t="shared" si="0"/>
        <v>Dekningsgrad</v>
      </c>
      <c r="R22" s="9">
        <f t="shared" si="0"/>
        <v>0</v>
      </c>
      <c r="S22" s="1"/>
      <c r="T22" s="1"/>
    </row>
    <row r="23" spans="1:20" x14ac:dyDescent="0.15">
      <c r="A23" s="47"/>
      <c r="B23" s="50"/>
      <c r="C23" s="52"/>
      <c r="D23" s="18"/>
      <c r="E23" s="18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9"/>
      <c r="R23" s="55"/>
      <c r="S23" s="1"/>
      <c r="T23" s="1"/>
    </row>
    <row r="24" spans="1:20" x14ac:dyDescent="0.15">
      <c r="A24" s="50" t="s">
        <v>30</v>
      </c>
      <c r="B24" s="28"/>
      <c r="C24" s="49"/>
      <c r="D24" s="18"/>
      <c r="E24" s="18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56" t="str">
        <f>A24</f>
        <v>Beregning av fortjeneste</v>
      </c>
      <c r="R24" s="55"/>
    </row>
    <row r="25" spans="1:20" x14ac:dyDescent="0.15">
      <c r="A25" s="50"/>
      <c r="B25" s="28"/>
      <c r="C25" s="49"/>
      <c r="D25" s="18"/>
      <c r="E25" s="18"/>
      <c r="F25" s="18"/>
      <c r="G25" s="19"/>
      <c r="H25" s="19"/>
      <c r="I25" s="19"/>
      <c r="J25" s="19"/>
      <c r="K25" s="19"/>
      <c r="L25" s="19"/>
      <c r="M25" s="19"/>
      <c r="N25" s="19"/>
      <c r="O25" s="19"/>
      <c r="P25" s="9"/>
      <c r="R25" s="55"/>
    </row>
    <row r="26" spans="1:20" x14ac:dyDescent="0.15">
      <c r="A26" s="53"/>
      <c r="B26" s="47" t="s">
        <v>28</v>
      </c>
      <c r="C26" s="48">
        <f>C20</f>
        <v>0</v>
      </c>
      <c r="D26" s="18"/>
      <c r="E26" s="18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9"/>
      <c r="Q26" s="6" t="str">
        <f t="shared" ref="Q26:R28" si="1">B26</f>
        <v>Dekningsbidrag</v>
      </c>
      <c r="R26" s="55">
        <f t="shared" si="1"/>
        <v>0</v>
      </c>
    </row>
    <row r="27" spans="1:20" x14ac:dyDescent="0.15">
      <c r="A27" s="31">
        <f>IF(C6=0,E10,IF(C10=0,E10,(C10/C6)/C19))</f>
        <v>0</v>
      </c>
      <c r="B27" s="85" t="s">
        <v>13</v>
      </c>
      <c r="C27" s="33">
        <f>C19*A27</f>
        <v>0</v>
      </c>
      <c r="D27" s="24" t="str">
        <f>IF(C6&lt;&gt;0,IF(C10&lt;&gt;0,"Regnet som indirekte kostnader totalt/beregnet salg",""),"")</f>
        <v/>
      </c>
      <c r="E27" s="18"/>
      <c r="F27" s="18"/>
      <c r="G27" s="19"/>
      <c r="H27" s="19"/>
      <c r="I27" s="19"/>
      <c r="J27" s="19"/>
      <c r="K27" s="19"/>
      <c r="L27" s="19"/>
      <c r="M27" s="19"/>
      <c r="N27" s="19"/>
      <c r="O27" s="19"/>
      <c r="P27" s="9">
        <f>A27</f>
        <v>0</v>
      </c>
      <c r="Q27" s="3" t="str">
        <f t="shared" si="1"/>
        <v>Indirekte faste kostnader</v>
      </c>
      <c r="R27" s="42">
        <f t="shared" si="1"/>
        <v>0</v>
      </c>
      <c r="S27" s="73" t="str">
        <f>D27</f>
        <v/>
      </c>
    </row>
    <row r="28" spans="1:20" x14ac:dyDescent="0.15">
      <c r="A28" s="54">
        <f>IF((C19+C27)=0,0,C28/(C19+C27))</f>
        <v>0</v>
      </c>
      <c r="B28" s="36" t="s">
        <v>15</v>
      </c>
      <c r="C28" s="37">
        <f>C20-C27</f>
        <v>0</v>
      </c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9">
        <f>A28</f>
        <v>0</v>
      </c>
      <c r="Q28" s="43" t="str">
        <f t="shared" si="1"/>
        <v>Fortjeneste</v>
      </c>
      <c r="R28" s="44">
        <f t="shared" si="1"/>
        <v>0</v>
      </c>
    </row>
    <row r="29" spans="1:20" x14ac:dyDescent="0.15">
      <c r="A29" s="54"/>
      <c r="B29" s="50"/>
      <c r="C29" s="77"/>
      <c r="D29" s="18"/>
      <c r="E29" s="18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9"/>
      <c r="R29" s="55"/>
    </row>
    <row r="30" spans="1:20" x14ac:dyDescent="0.15">
      <c r="A30" s="47"/>
      <c r="B30" s="28"/>
      <c r="C30" s="49"/>
      <c r="D30" s="18"/>
      <c r="E30" s="18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9"/>
      <c r="R30" s="55"/>
      <c r="S30" s="1"/>
      <c r="T30" s="1"/>
    </row>
    <row r="31" spans="1:20" x14ac:dyDescent="0.15">
      <c r="A31" s="50" t="s">
        <v>19</v>
      </c>
      <c r="B31" s="28"/>
      <c r="C31" s="49"/>
      <c r="D31" s="18"/>
      <c r="E31" s="18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56" t="str">
        <f>A31</f>
        <v>Beregning av totale inntekter og kostnader</v>
      </c>
      <c r="R31" s="55"/>
    </row>
    <row r="32" spans="1:20" x14ac:dyDescent="0.15">
      <c r="A32" s="47"/>
      <c r="B32" s="50"/>
      <c r="C32" s="52"/>
      <c r="D32" s="18"/>
      <c r="E32" s="18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9"/>
      <c r="R32" s="55"/>
      <c r="S32" s="1"/>
      <c r="T32" s="1"/>
    </row>
    <row r="33" spans="1:20" x14ac:dyDescent="0.15">
      <c r="A33" s="47"/>
      <c r="B33" s="47" t="s">
        <v>20</v>
      </c>
      <c r="C33" s="83">
        <f>C6*C17</f>
        <v>0</v>
      </c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9"/>
      <c r="Q33" s="6" t="str">
        <f t="shared" ref="Q33:R37" si="2">B33</f>
        <v>Inntekter totalt</v>
      </c>
      <c r="R33" s="82">
        <f t="shared" si="2"/>
        <v>0</v>
      </c>
      <c r="S33" s="1"/>
      <c r="T33" s="1"/>
    </row>
    <row r="34" spans="1:20" x14ac:dyDescent="0.15">
      <c r="A34" s="47"/>
      <c r="B34" s="47" t="s">
        <v>31</v>
      </c>
      <c r="C34" s="83">
        <f>C6*(C8+C9)</f>
        <v>0</v>
      </c>
      <c r="D34" s="18"/>
      <c r="E34" s="18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9"/>
      <c r="Q34" s="6" t="str">
        <f t="shared" si="2"/>
        <v>Variable kostnader totalt</v>
      </c>
      <c r="R34" s="82">
        <f t="shared" si="2"/>
        <v>0</v>
      </c>
      <c r="S34" s="1"/>
      <c r="T34" s="1"/>
    </row>
    <row r="35" spans="1:20" x14ac:dyDescent="0.15">
      <c r="A35" s="47"/>
      <c r="B35" s="47" t="s">
        <v>32</v>
      </c>
      <c r="C35" s="83">
        <f>C6*C20</f>
        <v>0</v>
      </c>
      <c r="D35" s="18"/>
      <c r="E35" s="18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9"/>
      <c r="Q35" s="6" t="str">
        <f t="shared" si="2"/>
        <v>Dekningsbidrag totalt</v>
      </c>
      <c r="R35" s="82">
        <f t="shared" si="2"/>
        <v>0</v>
      </c>
      <c r="S35" s="1"/>
      <c r="T35" s="1"/>
    </row>
    <row r="36" spans="1:20" x14ac:dyDescent="0.15">
      <c r="A36" s="47"/>
      <c r="B36" s="47" t="s">
        <v>33</v>
      </c>
      <c r="C36" s="83">
        <f>C6*C27</f>
        <v>0</v>
      </c>
      <c r="D36" s="18"/>
      <c r="E36" s="18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9"/>
      <c r="Q36" s="6" t="str">
        <f t="shared" si="2"/>
        <v>Indirekte kostnader totalt</v>
      </c>
      <c r="R36" s="82">
        <f t="shared" si="2"/>
        <v>0</v>
      </c>
      <c r="S36" s="1"/>
      <c r="T36" s="1"/>
    </row>
    <row r="37" spans="1:20" x14ac:dyDescent="0.15">
      <c r="A37" s="47"/>
      <c r="B37" s="47" t="s">
        <v>22</v>
      </c>
      <c r="C37" s="83">
        <f>C6*C28</f>
        <v>0</v>
      </c>
      <c r="D37" s="18"/>
      <c r="E37" s="18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9"/>
      <c r="Q37" s="6" t="str">
        <f t="shared" si="2"/>
        <v>Fortjeneste totalt</v>
      </c>
      <c r="R37" s="82">
        <f t="shared" si="2"/>
        <v>0</v>
      </c>
      <c r="S37" s="1"/>
      <c r="T37" s="1"/>
    </row>
    <row r="38" spans="1:20" x14ac:dyDescent="0.15">
      <c r="A38" s="18"/>
      <c r="B38" s="18"/>
      <c r="C38" s="18"/>
      <c r="D38" s="18"/>
      <c r="E38" s="18"/>
      <c r="F38" s="18"/>
      <c r="G38" s="19"/>
      <c r="H38" s="19"/>
      <c r="I38" s="19"/>
      <c r="J38" s="19"/>
      <c r="K38" s="19"/>
      <c r="L38" s="19"/>
      <c r="M38" s="19"/>
      <c r="N38" s="19"/>
      <c r="O38" s="19"/>
      <c r="P38" s="9"/>
      <c r="R38" s="55"/>
    </row>
    <row r="39" spans="1:20" x14ac:dyDescent="0.15">
      <c r="A39" s="18"/>
      <c r="B39" s="18"/>
      <c r="C39" s="18"/>
      <c r="D39" s="18"/>
      <c r="E39" s="18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9"/>
      <c r="R39" s="55"/>
    </row>
    <row r="40" spans="1:20" x14ac:dyDescent="0.15">
      <c r="A40" s="18"/>
      <c r="B40" s="18"/>
      <c r="C40" s="18"/>
      <c r="D40" s="18"/>
      <c r="E40" s="18"/>
      <c r="F40" s="18"/>
      <c r="G40" s="19"/>
      <c r="H40" s="19"/>
      <c r="I40" s="19"/>
      <c r="J40" s="19"/>
      <c r="K40" s="19"/>
      <c r="L40" s="19"/>
      <c r="M40" s="19"/>
      <c r="N40" s="19"/>
      <c r="O40" s="19"/>
    </row>
    <row r="41" spans="1:20" x14ac:dyDescent="0.15">
      <c r="A41" s="18"/>
      <c r="B41" s="18"/>
      <c r="C41" s="18"/>
      <c r="D41" s="18"/>
      <c r="E41" s="18"/>
      <c r="F41" s="18"/>
      <c r="G41" s="19"/>
      <c r="H41" s="19"/>
      <c r="I41" s="19"/>
      <c r="J41" s="19"/>
      <c r="K41" s="19"/>
      <c r="L41" s="19"/>
      <c r="M41" s="19"/>
      <c r="N41" s="19"/>
      <c r="O41" s="19"/>
    </row>
    <row r="42" spans="1:20" x14ac:dyDescent="0.15">
      <c r="A42" s="18"/>
      <c r="B42" s="18"/>
      <c r="C42" s="18"/>
      <c r="D42" s="18"/>
      <c r="E42" s="18"/>
      <c r="F42" s="18"/>
      <c r="G42" s="19"/>
      <c r="H42" s="19"/>
      <c r="I42" s="19"/>
      <c r="J42" s="19"/>
      <c r="K42" s="19"/>
      <c r="L42" s="19"/>
      <c r="M42" s="19"/>
      <c r="N42" s="19"/>
      <c r="O42" s="19"/>
    </row>
    <row r="44" spans="1:20" x14ac:dyDescent="0.15">
      <c r="B44" s="5"/>
      <c r="C44" s="10"/>
    </row>
    <row r="45" spans="1:20" x14ac:dyDescent="0.15">
      <c r="C45" s="7"/>
    </row>
    <row r="46" spans="1:20" x14ac:dyDescent="0.15">
      <c r="B46" s="5"/>
      <c r="C46" s="11"/>
    </row>
    <row r="47" spans="1:20" x14ac:dyDescent="0.15">
      <c r="C47" s="7"/>
    </row>
    <row r="48" spans="1:20" x14ac:dyDescent="0.15">
      <c r="A48" s="5"/>
      <c r="C48" s="7"/>
    </row>
    <row r="49" spans="1:3" x14ac:dyDescent="0.15">
      <c r="C49" s="7"/>
    </row>
    <row r="50" spans="1:3" x14ac:dyDescent="0.15">
      <c r="A50" s="8"/>
      <c r="C50" s="7"/>
    </row>
    <row r="51" spans="1:3" x14ac:dyDescent="0.15">
      <c r="A51" s="9"/>
      <c r="B51" s="5"/>
      <c r="C51" s="10"/>
    </row>
    <row r="53" spans="1:3" x14ac:dyDescent="0.15">
      <c r="C53" s="7"/>
    </row>
    <row r="54" spans="1:3" x14ac:dyDescent="0.15">
      <c r="C54" s="7"/>
    </row>
  </sheetData>
  <sheetProtection sheet="1" objects="1" scenarios="1"/>
  <mergeCells count="1">
    <mergeCell ref="C4:D4"/>
  </mergeCells>
  <phoneticPr fontId="7" type="noConversion"/>
  <pageMargins left="0.79000000000000015" right="0.79000000000000015" top="0.98" bottom="0.98" header="0.5" footer="0.5"/>
  <pageSetup paperSize="9" orientation="portrait" horizontalDpi="4294967292" verticalDpi="4294967292"/>
  <headerFooter>
    <oddHeader>&amp;R Utskriftsdato: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Line="0" autoPict="0" macro="[0]!selvkost">
                <anchor moveWithCells="1" sizeWithCells="1">
                  <from>
                    <xdr:col>0</xdr:col>
                    <xdr:colOff>101600</xdr:colOff>
                    <xdr:row>0</xdr:row>
                    <xdr:rowOff>63500</xdr:rowOff>
                  </from>
                  <to>
                    <xdr:col>1</xdr:col>
                    <xdr:colOff>838200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2" r:id="rId4" name="Button 4">
              <controlPr defaultSize="0" print="0" autoFill="0" autoLine="0" autoPict="0" macro="[0]!avanse">
                <anchor moveWithCells="1" sizeWithCells="1">
                  <from>
                    <xdr:col>1</xdr:col>
                    <xdr:colOff>850900</xdr:colOff>
                    <xdr:row>0</xdr:row>
                    <xdr:rowOff>63500</xdr:rowOff>
                  </from>
                  <to>
                    <xdr:col>2</xdr:col>
                    <xdr:colOff>12700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5" r:id="rId5" name="Button 7">
              <controlPr defaultSize="0" print="0" autoFill="0" autoLine="0" autoPict="0" macro="[0]!topp">
                <anchor moveWithCells="1" sizeWithCells="1">
                  <from>
                    <xdr:col>3</xdr:col>
                    <xdr:colOff>3022600</xdr:colOff>
                    <xdr:row>0</xdr:row>
                    <xdr:rowOff>63500</xdr:rowOff>
                  </from>
                  <to>
                    <xdr:col>4</xdr:col>
                    <xdr:colOff>241300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6" r:id="rId6" name="Button 8">
              <controlPr defaultSize="0" print="0" autoFill="0" autoLine="0" autoPict="0" macro="[0]!slett_bidrag">
                <anchor moveWithCells="1" sizeWithCells="1">
                  <from>
                    <xdr:col>3</xdr:col>
                    <xdr:colOff>1828800</xdr:colOff>
                    <xdr:row>0</xdr:row>
                    <xdr:rowOff>63500</xdr:rowOff>
                  </from>
                  <to>
                    <xdr:col>3</xdr:col>
                    <xdr:colOff>3009900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5" r:id="rId7" name="Button 17">
              <controlPr defaultSize="0" print="0" autoFill="0" autoLine="0" autoPict="0" macro="[0]!paaslag">
                <anchor moveWithCells="1" sizeWithCells="1">
                  <from>
                    <xdr:col>2</xdr:col>
                    <xdr:colOff>25400</xdr:colOff>
                    <xdr:row>0</xdr:row>
                    <xdr:rowOff>63500</xdr:rowOff>
                  </from>
                  <to>
                    <xdr:col>2</xdr:col>
                    <xdr:colOff>914400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9" r:id="rId8" name="Button 21">
              <controlPr defaultSize="0" print="0" autoFill="0" autoLine="0" autoPict="0" macro="[0]!Timepris">
                <anchor moveWithCells="1" sizeWithCells="1">
                  <from>
                    <xdr:col>2</xdr:col>
                    <xdr:colOff>939800</xdr:colOff>
                    <xdr:row>0</xdr:row>
                    <xdr:rowOff>63500</xdr:rowOff>
                  </from>
                  <to>
                    <xdr:col>3</xdr:col>
                    <xdr:colOff>825500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70" r:id="rId9" name="Button 22">
              <controlPr defaultSize="0" print="0" autoFill="0" autoLine="0" autoPict="0" macro="[0]!Tillegg">
                <anchor moveWithCells="1" sizeWithCells="1">
                  <from>
                    <xdr:col>3</xdr:col>
                    <xdr:colOff>838200</xdr:colOff>
                    <xdr:row>0</xdr:row>
                    <xdr:rowOff>63500</xdr:rowOff>
                  </from>
                  <to>
                    <xdr:col>3</xdr:col>
                    <xdr:colOff>1816100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 enableFormatConditionsCalculation="0"/>
  <dimension ref="A1:W47"/>
  <sheetViews>
    <sheetView showGridLines="0" workbookViewId="0">
      <selection activeCell="C4" sqref="C4:D4"/>
    </sheetView>
  </sheetViews>
  <sheetFormatPr baseColWidth="10" defaultColWidth="11.5" defaultRowHeight="13" x14ac:dyDescent="0.15"/>
  <cols>
    <col min="1" max="1" width="8.6640625" style="15" customWidth="1"/>
    <col min="2" max="2" width="24" style="15" customWidth="1"/>
    <col min="3" max="3" width="11.6640625" style="15" customWidth="1"/>
    <col min="4" max="4" width="27.83203125" style="15" customWidth="1"/>
    <col min="5" max="5" width="7.6640625" style="15" customWidth="1"/>
    <col min="6" max="16" width="11.5" style="15"/>
    <col min="17" max="17" width="23.5" style="15" customWidth="1"/>
    <col min="18" max="16384" width="11.5" style="15"/>
  </cols>
  <sheetData>
    <row r="1" spans="1:23" s="14" customFormat="1" ht="25.75" customHeight="1" x14ac:dyDescent="0.15">
      <c r="A1" s="13"/>
      <c r="B1" s="13"/>
      <c r="C1" s="13"/>
      <c r="D1" s="13"/>
      <c r="E1" s="13"/>
      <c r="F1" s="13"/>
      <c r="G1" s="88"/>
      <c r="H1" s="154" t="s">
        <v>37</v>
      </c>
      <c r="I1" s="13"/>
      <c r="J1" s="13"/>
      <c r="K1" s="13"/>
      <c r="L1" s="13"/>
      <c r="M1" s="13"/>
      <c r="N1" s="13"/>
      <c r="O1" s="13"/>
    </row>
    <row r="2" spans="1:23" ht="21.75" customHeight="1" x14ac:dyDescent="0.25">
      <c r="A2" s="156" t="s">
        <v>47</v>
      </c>
      <c r="B2" s="57"/>
      <c r="C2" s="57"/>
      <c r="D2" s="57"/>
      <c r="E2" s="57" t="s">
        <v>0</v>
      </c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3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3" x14ac:dyDescent="0.15">
      <c r="A4" s="18"/>
      <c r="B4" s="38" t="s">
        <v>1</v>
      </c>
      <c r="C4" s="168"/>
      <c r="D4" s="16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23" x14ac:dyDescent="0.15">
      <c r="A5" s="18"/>
      <c r="B5" s="20" t="s">
        <v>2</v>
      </c>
      <c r="C5" s="75"/>
      <c r="D5" s="19" t="s">
        <v>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23" x14ac:dyDescent="0.15">
      <c r="A6" s="18"/>
      <c r="B6" s="20"/>
      <c r="C6" s="21"/>
      <c r="D6" s="19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3" x14ac:dyDescent="0.15">
      <c r="A7" s="58"/>
      <c r="B7" s="84" t="s">
        <v>4</v>
      </c>
      <c r="C7" s="75"/>
      <c r="D7" s="58" t="s">
        <v>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23" x14ac:dyDescent="0.15">
      <c r="A8" s="58"/>
      <c r="B8" s="38" t="s">
        <v>6</v>
      </c>
      <c r="C8" s="75"/>
      <c r="D8" s="58" t="s">
        <v>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U8" s="39"/>
      <c r="V8" s="39"/>
      <c r="W8" s="39"/>
    </row>
    <row r="9" spans="1:23" x14ac:dyDescent="0.15">
      <c r="A9" s="58"/>
      <c r="B9" s="59" t="s">
        <v>34</v>
      </c>
      <c r="C9" s="76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T9" s="39" t="str">
        <f>"Navn/oppgavenummer: "&amp;IF(C4="","",C4)</f>
        <v xml:space="preserve">Navn/oppgavenummer: </v>
      </c>
      <c r="U9" s="39"/>
      <c r="V9" s="39"/>
      <c r="W9" s="39"/>
    </row>
    <row r="10" spans="1:23" x14ac:dyDescent="0.15">
      <c r="A10" s="58"/>
      <c r="B10" s="59" t="s">
        <v>10</v>
      </c>
      <c r="C10" s="23">
        <v>0.25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T10" s="39"/>
      <c r="U10" s="39"/>
      <c r="V10" s="39"/>
      <c r="W10" s="39"/>
    </row>
    <row r="11" spans="1:23" x14ac:dyDescent="0.1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1"/>
      <c r="Q11" s="1"/>
      <c r="R11" s="1"/>
      <c r="S11" s="1"/>
      <c r="T11" s="39"/>
      <c r="U11" s="39"/>
      <c r="V11" s="39"/>
      <c r="W11" s="39"/>
    </row>
    <row r="12" spans="1:23" x14ac:dyDescent="0.15">
      <c r="A12" s="60" t="s">
        <v>11</v>
      </c>
      <c r="B12" s="61"/>
      <c r="C12" s="62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4" t="str">
        <f>A12</f>
        <v>Beregning av salgspris per enhet</v>
      </c>
      <c r="Q12" s="4"/>
      <c r="R12" s="4"/>
      <c r="S12" s="1"/>
      <c r="T12" s="39"/>
      <c r="U12" s="39"/>
      <c r="V12" s="39"/>
      <c r="W12" s="39"/>
    </row>
    <row r="13" spans="1:23" x14ac:dyDescent="0.15">
      <c r="A13" s="63"/>
      <c r="B13" s="63"/>
      <c r="C13" s="64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"/>
      <c r="Q13" s="1"/>
      <c r="R13" s="1"/>
      <c r="S13" s="1"/>
      <c r="T13" s="39"/>
      <c r="U13" s="39"/>
      <c r="V13" s="39"/>
      <c r="W13" s="39"/>
    </row>
    <row r="14" spans="1:23" x14ac:dyDescent="0.15">
      <c r="A14" s="63"/>
      <c r="B14" s="87" t="s">
        <v>35</v>
      </c>
      <c r="C14" s="65">
        <f>C7+C8</f>
        <v>0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1"/>
      <c r="Q14" s="1" t="str">
        <f t="shared" ref="Q14:R16" si="0">B14</f>
        <v>Inntakskost/variable kostnader</v>
      </c>
      <c r="R14" s="41">
        <f t="shared" si="0"/>
        <v>0</v>
      </c>
      <c r="S14" s="1"/>
      <c r="T14" s="39"/>
      <c r="U14" s="39"/>
      <c r="V14" s="39"/>
      <c r="W14" s="39"/>
    </row>
    <row r="15" spans="1:23" x14ac:dyDescent="0.15">
      <c r="A15" s="66">
        <f>C9</f>
        <v>0</v>
      </c>
      <c r="B15" s="67" t="s">
        <v>36</v>
      </c>
      <c r="C15" s="68">
        <f>C14*A15</f>
        <v>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40">
        <f>A15</f>
        <v>0</v>
      </c>
      <c r="Q15" s="3" t="str">
        <f t="shared" si="0"/>
        <v>Avanse</v>
      </c>
      <c r="R15" s="42">
        <f t="shared" si="0"/>
        <v>0</v>
      </c>
      <c r="S15" s="1"/>
      <c r="T15" s="39"/>
    </row>
    <row r="16" spans="1:23" x14ac:dyDescent="0.15">
      <c r="A16" s="63"/>
      <c r="B16" s="61" t="s">
        <v>16</v>
      </c>
      <c r="C16" s="69">
        <f>SUM(C14:C15)</f>
        <v>0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1"/>
      <c r="Q16" s="1" t="str">
        <f t="shared" si="0"/>
        <v>Salgspris uten mva</v>
      </c>
      <c r="R16" s="41">
        <f t="shared" si="0"/>
        <v>0</v>
      </c>
      <c r="S16" s="1"/>
      <c r="T16" s="1"/>
    </row>
    <row r="17" spans="1:20" x14ac:dyDescent="0.15">
      <c r="A17" s="63"/>
      <c r="B17" s="61"/>
      <c r="C17" s="69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1"/>
      <c r="Q17" s="1"/>
      <c r="R17" s="41"/>
      <c r="S17" s="1"/>
      <c r="T17" s="1"/>
    </row>
    <row r="18" spans="1:20" x14ac:dyDescent="0.15">
      <c r="A18" s="70">
        <f>C10</f>
        <v>0.25</v>
      </c>
      <c r="B18" s="67" t="s">
        <v>17</v>
      </c>
      <c r="C18" s="68">
        <f>C16*A18</f>
        <v>0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40">
        <f>A18</f>
        <v>0.25</v>
      </c>
      <c r="Q18" s="3" t="str">
        <f>B18</f>
        <v>Merverdiavgift</v>
      </c>
      <c r="R18" s="42">
        <f>C18</f>
        <v>0</v>
      </c>
      <c r="S18" s="1"/>
      <c r="T18" s="1"/>
    </row>
    <row r="19" spans="1:20" x14ac:dyDescent="0.15">
      <c r="A19" s="63"/>
      <c r="B19" s="71" t="s">
        <v>18</v>
      </c>
      <c r="C19" s="72">
        <f>C16+C18</f>
        <v>0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1"/>
      <c r="Q19" s="43" t="str">
        <f>B19</f>
        <v>Salgspris med mva</v>
      </c>
      <c r="R19" s="44">
        <f>C19</f>
        <v>0</v>
      </c>
      <c r="S19" s="1"/>
      <c r="T19" s="1"/>
    </row>
    <row r="20" spans="1:20" x14ac:dyDescent="0.15">
      <c r="A20" s="89"/>
      <c r="B20" s="89"/>
      <c r="C20" s="90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spans="1:20" ht="21.75" customHeight="1" x14ac:dyDescent="0.15">
      <c r="A21" s="89" t="s">
        <v>19</v>
      </c>
      <c r="B21" s="89"/>
      <c r="C21" s="89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5" t="s">
        <v>19</v>
      </c>
      <c r="Q21" s="95"/>
      <c r="R21" s="93"/>
      <c r="S21"/>
      <c r="T21"/>
    </row>
    <row r="22" spans="1:20" x14ac:dyDescent="0.15">
      <c r="A22" s="96"/>
      <c r="B22" s="94"/>
      <c r="C22" s="97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  <c r="Q22"/>
      <c r="R22" s="93"/>
      <c r="S22"/>
      <c r="T22"/>
    </row>
    <row r="23" spans="1:20" x14ac:dyDescent="0.15">
      <c r="A23" s="96"/>
      <c r="B23" s="94" t="s">
        <v>20</v>
      </c>
      <c r="C23" s="98">
        <f>C5*C16</f>
        <v>0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/>
      <c r="Q23" t="s">
        <v>20</v>
      </c>
      <c r="R23" s="99">
        <f>C23</f>
        <v>0</v>
      </c>
      <c r="S23"/>
      <c r="T23"/>
    </row>
    <row r="24" spans="1:20" x14ac:dyDescent="0.15">
      <c r="A24" s="96"/>
      <c r="B24" s="94" t="s">
        <v>38</v>
      </c>
      <c r="C24" s="98">
        <f>C15*C5</f>
        <v>0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/>
      <c r="Q24" t="s">
        <v>38</v>
      </c>
      <c r="R24" s="99">
        <f>C24</f>
        <v>0</v>
      </c>
      <c r="S24"/>
      <c r="T24"/>
    </row>
    <row r="25" spans="1:20" x14ac:dyDescent="0.1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S25"/>
      <c r="T25"/>
    </row>
    <row r="26" spans="1:20" x14ac:dyDescent="0.1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/>
      <c r="Q26"/>
      <c r="R26"/>
      <c r="S26"/>
      <c r="T26"/>
    </row>
    <row r="27" spans="1:20" x14ac:dyDescent="0.1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/>
      <c r="Q27"/>
      <c r="R27"/>
      <c r="S27"/>
      <c r="T27"/>
    </row>
    <row r="28" spans="1:20" x14ac:dyDescent="0.15">
      <c r="A28" s="14"/>
      <c r="B28" s="14"/>
      <c r="C28" s="14"/>
      <c r="D28" s="14"/>
      <c r="E28" s="14"/>
      <c r="F28" s="14"/>
    </row>
    <row r="29" spans="1:20" x14ac:dyDescent="0.15">
      <c r="A29" s="14"/>
      <c r="B29" s="14"/>
      <c r="C29" s="14"/>
      <c r="D29" s="14"/>
      <c r="E29" s="14"/>
      <c r="F29" s="14"/>
    </row>
    <row r="30" spans="1:20" ht="18" customHeight="1" x14ac:dyDescent="0.15">
      <c r="A30" s="14"/>
      <c r="B30" s="14"/>
      <c r="C30" s="14"/>
      <c r="D30" s="14"/>
      <c r="E30" s="14"/>
      <c r="F30" s="14"/>
    </row>
    <row r="31" spans="1:20" x14ac:dyDescent="0.15">
      <c r="A31" s="14"/>
      <c r="B31" s="14"/>
      <c r="C31" s="14"/>
      <c r="D31" s="14"/>
      <c r="E31" s="14"/>
      <c r="F31" s="14"/>
    </row>
    <row r="32" spans="1:20" x14ac:dyDescent="0.15">
      <c r="A32" s="14"/>
      <c r="B32" s="14"/>
      <c r="C32" s="14"/>
      <c r="D32" s="14"/>
      <c r="E32" s="14"/>
      <c r="F32" s="14"/>
    </row>
    <row r="33" spans="1:6" x14ac:dyDescent="0.15">
      <c r="A33" s="14"/>
      <c r="B33" s="14"/>
      <c r="C33" s="14"/>
      <c r="D33" s="14"/>
      <c r="E33" s="14"/>
      <c r="F33" s="14"/>
    </row>
    <row r="34" spans="1:6" x14ac:dyDescent="0.15">
      <c r="A34" s="14"/>
      <c r="B34" s="14"/>
      <c r="C34" s="14"/>
      <c r="D34" s="14"/>
      <c r="E34" s="14"/>
      <c r="F34" s="14"/>
    </row>
    <row r="35" spans="1:6" x14ac:dyDescent="0.15">
      <c r="A35" s="14"/>
      <c r="B35" s="14"/>
      <c r="C35" s="14"/>
      <c r="D35" s="14"/>
      <c r="E35" s="14"/>
      <c r="F35" s="14"/>
    </row>
    <row r="36" spans="1:6" x14ac:dyDescent="0.15">
      <c r="A36" s="14"/>
      <c r="B36" s="14"/>
      <c r="C36" s="14"/>
      <c r="D36" s="14"/>
      <c r="E36" s="14"/>
      <c r="F36" s="14"/>
    </row>
    <row r="37" spans="1:6" x14ac:dyDescent="0.15">
      <c r="A37" s="14"/>
      <c r="B37" s="14"/>
      <c r="C37" s="14"/>
      <c r="D37" s="14"/>
      <c r="E37" s="14"/>
      <c r="F37" s="14"/>
    </row>
    <row r="38" spans="1:6" x14ac:dyDescent="0.15">
      <c r="A38" s="14"/>
      <c r="B38" s="14"/>
      <c r="C38" s="14"/>
      <c r="D38" s="14"/>
      <c r="E38" s="14"/>
      <c r="F38" s="14"/>
    </row>
    <row r="39" spans="1:6" x14ac:dyDescent="0.15">
      <c r="A39" s="14"/>
      <c r="B39" s="14"/>
      <c r="C39" s="14"/>
      <c r="D39" s="14"/>
      <c r="E39" s="14"/>
      <c r="F39" s="14"/>
    </row>
    <row r="40" spans="1:6" x14ac:dyDescent="0.15">
      <c r="A40" s="14"/>
      <c r="B40" s="14"/>
      <c r="C40" s="14"/>
      <c r="D40" s="14"/>
      <c r="E40" s="14"/>
      <c r="F40" s="14"/>
    </row>
    <row r="41" spans="1:6" x14ac:dyDescent="0.15">
      <c r="A41" s="14"/>
      <c r="B41" s="14"/>
      <c r="C41" s="14"/>
      <c r="D41" s="14"/>
      <c r="E41" s="14"/>
      <c r="F41" s="14"/>
    </row>
    <row r="42" spans="1:6" x14ac:dyDescent="0.15">
      <c r="A42" s="14"/>
      <c r="B42" s="14"/>
      <c r="C42" s="14"/>
      <c r="D42" s="14"/>
      <c r="E42" s="14"/>
      <c r="F42" s="14"/>
    </row>
    <row r="43" spans="1:6" x14ac:dyDescent="0.15">
      <c r="A43" s="14"/>
      <c r="B43" s="14"/>
      <c r="C43" s="14"/>
      <c r="D43" s="14"/>
      <c r="E43" s="14"/>
      <c r="F43" s="14"/>
    </row>
    <row r="44" spans="1:6" x14ac:dyDescent="0.15">
      <c r="A44" s="14"/>
      <c r="B44" s="14"/>
      <c r="C44" s="14"/>
      <c r="D44" s="14"/>
      <c r="E44" s="14"/>
      <c r="F44" s="14"/>
    </row>
    <row r="46" spans="1:6" x14ac:dyDescent="0.15">
      <c r="C46" s="16"/>
    </row>
    <row r="47" spans="1:6" x14ac:dyDescent="0.15">
      <c r="C47" s="16"/>
    </row>
  </sheetData>
  <sheetProtection sheet="1" objects="1" scenarios="1"/>
  <mergeCells count="1">
    <mergeCell ref="C4:D4"/>
  </mergeCells>
  <phoneticPr fontId="7" type="noConversion"/>
  <pageMargins left="0.79000000000000015" right="0.79000000000000015" top="0.98" bottom="0.98" header="0.5" footer="0.5"/>
  <pageSetup paperSize="9" orientation="portrait" horizontalDpi="4294967292" verticalDpi="4294967292"/>
  <headerFooter>
    <oddHeader>&amp;RUtskriftsdato: &amp;D</oddHeader>
    <oddFooter>&amp;L&amp;K000000Johs Totland20©14&amp;C&amp;K000000&amp;F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Line="0" autoPict="0" macro="[0]!slett_avanse">
                <anchor moveWithCells="1" sizeWithCells="1">
                  <from>
                    <xdr:col>3</xdr:col>
                    <xdr:colOff>2070100</xdr:colOff>
                    <xdr:row>0</xdr:row>
                    <xdr:rowOff>63500</xdr:rowOff>
                  </from>
                  <to>
                    <xdr:col>5</xdr:col>
                    <xdr:colOff>317500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Line="0" autoPict="0" macro="[0]!selvkost">
                <anchor moveWithCells="1" sizeWithCells="1">
                  <from>
                    <xdr:col>0</xdr:col>
                    <xdr:colOff>63500</xdr:colOff>
                    <xdr:row>0</xdr:row>
                    <xdr:rowOff>63500</xdr:rowOff>
                  </from>
                  <to>
                    <xdr:col>1</xdr:col>
                    <xdr:colOff>698500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Line="0" autoPict="0" macro="[0]!bidrag">
                <anchor moveWithCells="1" sizeWithCells="1">
                  <from>
                    <xdr:col>1</xdr:col>
                    <xdr:colOff>711200</xdr:colOff>
                    <xdr:row>0</xdr:row>
                    <xdr:rowOff>63500</xdr:rowOff>
                  </from>
                  <to>
                    <xdr:col>2</xdr:col>
                    <xdr:colOff>177800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7" r:id="rId6" name="Button 5">
              <controlPr defaultSize="0" print="0" autoFill="0" autoLine="0" autoPict="0" macro="[0]!topp">
                <anchor moveWithCells="1" sizeWithCells="1">
                  <from>
                    <xdr:col>5</xdr:col>
                    <xdr:colOff>317500</xdr:colOff>
                    <xdr:row>0</xdr:row>
                    <xdr:rowOff>63500</xdr:rowOff>
                  </from>
                  <to>
                    <xdr:col>6</xdr:col>
                    <xdr:colOff>292100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5" r:id="rId7" name="Button 13">
              <controlPr defaultSize="0" print="0" autoFill="0" autoLine="0" autoPict="0" macro="[0]!paaslag">
                <anchor moveWithCells="1" sizeWithCells="1">
                  <from>
                    <xdr:col>2</xdr:col>
                    <xdr:colOff>203200</xdr:colOff>
                    <xdr:row>0</xdr:row>
                    <xdr:rowOff>63500</xdr:rowOff>
                  </from>
                  <to>
                    <xdr:col>3</xdr:col>
                    <xdr:colOff>101600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7" r:id="rId8" name="Button 15">
              <controlPr defaultSize="0" print="0" autoFill="0" autoLine="0" autoPict="0" macro="[0]!Timepris">
                <anchor moveWithCells="1" sizeWithCells="1">
                  <from>
                    <xdr:col>3</xdr:col>
                    <xdr:colOff>127000</xdr:colOff>
                    <xdr:row>0</xdr:row>
                    <xdr:rowOff>63500</xdr:rowOff>
                  </from>
                  <to>
                    <xdr:col>3</xdr:col>
                    <xdr:colOff>1054100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8" r:id="rId9" name="Button 16">
              <controlPr defaultSize="0" print="0" autoFill="0" autoLine="0" autoPict="0" macro="[0]!Tillegg">
                <anchor moveWithCells="1" sizeWithCells="1">
                  <from>
                    <xdr:col>3</xdr:col>
                    <xdr:colOff>1066800</xdr:colOff>
                    <xdr:row>0</xdr:row>
                    <xdr:rowOff>63500</xdr:rowOff>
                  </from>
                  <to>
                    <xdr:col>3</xdr:col>
                    <xdr:colOff>2044700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4" enableFormatConditionsCalculation="0"/>
  <dimension ref="A1:W41"/>
  <sheetViews>
    <sheetView showGridLines="0" workbookViewId="0">
      <selection activeCell="C4" sqref="C4:D4"/>
    </sheetView>
  </sheetViews>
  <sheetFormatPr baseColWidth="10" defaultColWidth="11.5" defaultRowHeight="13" x14ac:dyDescent="0.15"/>
  <cols>
    <col min="1" max="1" width="8.6640625" style="15" customWidth="1"/>
    <col min="2" max="2" width="26.83203125" style="15" customWidth="1"/>
    <col min="3" max="3" width="11.6640625" style="15" customWidth="1"/>
    <col min="4" max="4" width="27.83203125" style="15" customWidth="1"/>
    <col min="5" max="5" width="7.6640625" style="15" customWidth="1"/>
    <col min="6" max="16" width="11.5" style="15"/>
    <col min="17" max="17" width="23.5" style="15" customWidth="1"/>
    <col min="18" max="16384" width="11.5" style="15"/>
  </cols>
  <sheetData>
    <row r="1" spans="1:23" s="14" customFormat="1" ht="25.75" customHeight="1" x14ac:dyDescent="0.15">
      <c r="A1" s="13"/>
      <c r="B1" s="13"/>
      <c r="C1" s="13"/>
      <c r="D1" s="13"/>
      <c r="E1" s="13"/>
      <c r="F1" s="13"/>
      <c r="G1" s="88"/>
      <c r="H1" s="154" t="s">
        <v>37</v>
      </c>
      <c r="I1" s="13"/>
      <c r="J1" s="13"/>
      <c r="K1" s="13"/>
      <c r="L1" s="13"/>
      <c r="M1" s="13"/>
      <c r="N1" s="13"/>
      <c r="O1" s="13"/>
    </row>
    <row r="2" spans="1:23" ht="21.75" customHeight="1" x14ac:dyDescent="0.25">
      <c r="A2" s="156" t="s">
        <v>49</v>
      </c>
      <c r="B2" s="57"/>
      <c r="C2" s="57"/>
      <c r="D2" s="57"/>
      <c r="E2" s="57" t="s">
        <v>0</v>
      </c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3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3" x14ac:dyDescent="0.15">
      <c r="A4" s="18"/>
      <c r="B4" s="38" t="s">
        <v>1</v>
      </c>
      <c r="C4" s="168"/>
      <c r="D4" s="16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23" x14ac:dyDescent="0.15">
      <c r="A5" s="18"/>
      <c r="B5" s="20"/>
      <c r="C5" s="21"/>
      <c r="D5" s="1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23" x14ac:dyDescent="0.15">
      <c r="A6" s="58"/>
      <c r="B6" s="84" t="s">
        <v>4</v>
      </c>
      <c r="C6" s="75"/>
      <c r="D6" s="58" t="s">
        <v>5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3" x14ac:dyDescent="0.15">
      <c r="A7" s="58"/>
      <c r="B7" s="38" t="s">
        <v>6</v>
      </c>
      <c r="C7" s="75"/>
      <c r="D7" s="58" t="s">
        <v>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U7" s="39"/>
      <c r="V7" s="39"/>
      <c r="W7" s="39"/>
    </row>
    <row r="8" spans="1:23" x14ac:dyDescent="0.15">
      <c r="A8" s="58"/>
      <c r="B8" s="100" t="s">
        <v>39</v>
      </c>
      <c r="C8" s="166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T8" s="39" t="str">
        <f>"Navn/oppgavenummer: "&amp;IF(C4="","",C4)</f>
        <v xml:space="preserve">Navn/oppgavenummer: </v>
      </c>
      <c r="U8" s="39"/>
      <c r="V8" s="39"/>
      <c r="W8" s="39"/>
    </row>
    <row r="9" spans="1:23" x14ac:dyDescent="0.15">
      <c r="A9" s="58"/>
      <c r="B9" s="59" t="s">
        <v>10</v>
      </c>
      <c r="C9" s="23">
        <v>0.25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T9" s="39"/>
      <c r="U9" s="39"/>
      <c r="V9" s="39"/>
      <c r="W9" s="39"/>
    </row>
    <row r="10" spans="1:23" x14ac:dyDescent="0.1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T10" s="39"/>
      <c r="U10" s="39"/>
      <c r="V10" s="39"/>
      <c r="W10" s="39"/>
    </row>
    <row r="11" spans="1:23" x14ac:dyDescent="0.15">
      <c r="A11" s="60" t="s">
        <v>11</v>
      </c>
      <c r="B11" s="61"/>
      <c r="C11" s="62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4" t="str">
        <f>A11</f>
        <v>Beregning av salgspris per enhet</v>
      </c>
      <c r="Q11" s="4"/>
      <c r="R11" s="4"/>
      <c r="S11" s="1"/>
      <c r="T11" s="39"/>
      <c r="U11" s="39"/>
      <c r="V11" s="39"/>
      <c r="W11" s="39"/>
    </row>
    <row r="12" spans="1:23" x14ac:dyDescent="0.15">
      <c r="A12" s="63"/>
      <c r="B12" s="63"/>
      <c r="C12" s="64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1"/>
      <c r="Q12" s="1"/>
      <c r="R12" s="1"/>
      <c r="S12" s="1"/>
      <c r="T12" s="39"/>
      <c r="U12" s="39"/>
      <c r="V12" s="39"/>
      <c r="W12" s="39"/>
    </row>
    <row r="13" spans="1:23" x14ac:dyDescent="0.15">
      <c r="A13" s="63"/>
      <c r="B13" s="87" t="s">
        <v>35</v>
      </c>
      <c r="C13" s="65">
        <f>C6+C7</f>
        <v>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"/>
      <c r="Q13" s="1" t="str">
        <f>B13</f>
        <v>Inntakskost/variable kostnader</v>
      </c>
      <c r="R13" s="104">
        <f>C13</f>
        <v>0</v>
      </c>
      <c r="S13" s="1"/>
      <c r="T13" s="39"/>
      <c r="U13" s="39"/>
      <c r="V13" s="39"/>
      <c r="W13" s="39"/>
    </row>
    <row r="14" spans="1:23" x14ac:dyDescent="0.15">
      <c r="A14" s="63"/>
      <c r="B14" s="67" t="str">
        <f>"+ Påslagstall: "&amp;ROUND(C8,2)</f>
        <v>+ Påslagstall: 0</v>
      </c>
      <c r="C14" s="6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1"/>
      <c r="Q14" s="3" t="str">
        <f>B14</f>
        <v>+ Påslagstall: 0</v>
      </c>
      <c r="R14" s="105"/>
      <c r="S14" s="1"/>
      <c r="T14" s="1"/>
    </row>
    <row r="15" spans="1:23" x14ac:dyDescent="0.15">
      <c r="A15" s="63"/>
      <c r="B15" s="164" t="str">
        <f>"= Salgspris med mva "</f>
        <v xml:space="preserve">= Salgspris med mva </v>
      </c>
      <c r="C15" s="165">
        <f>+C13*C8</f>
        <v>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1"/>
      <c r="Q15" s="43" t="str">
        <f t="shared" ref="Q15" si="0">B15</f>
        <v xml:space="preserve">= Salgspris med mva </v>
      </c>
      <c r="R15" s="106">
        <f t="shared" ref="R15" si="1">C15</f>
        <v>0</v>
      </c>
      <c r="S15" s="1"/>
      <c r="T15" s="1"/>
    </row>
    <row r="16" spans="1:23" x14ac:dyDescent="0.15">
      <c r="A16" s="107"/>
      <c r="B16" s="107"/>
      <c r="C16" s="108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2"/>
      <c r="Q16"/>
      <c r="R16" s="93"/>
      <c r="S16"/>
      <c r="T16"/>
    </row>
    <row r="17" spans="1:20" x14ac:dyDescent="0.15">
      <c r="A17" s="107"/>
      <c r="B17" s="107"/>
      <c r="C17" s="108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/>
      <c r="R17" s="93"/>
      <c r="S17"/>
      <c r="T17"/>
    </row>
    <row r="18" spans="1:20" x14ac:dyDescent="0.15">
      <c r="A18" s="107"/>
      <c r="B18" s="107"/>
      <c r="C18" s="108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2"/>
      <c r="Q18"/>
      <c r="R18" s="93"/>
      <c r="S18"/>
      <c r="T18"/>
    </row>
    <row r="19" spans="1:20" x14ac:dyDescent="0.15">
      <c r="A19" s="107"/>
      <c r="B19" s="107"/>
      <c r="C19" s="108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2"/>
      <c r="Q19"/>
      <c r="R19" s="93"/>
      <c r="S19"/>
      <c r="T19"/>
    </row>
    <row r="20" spans="1:20" x14ac:dyDescent="0.1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/>
      <c r="Q20"/>
      <c r="R20"/>
      <c r="S20"/>
      <c r="T20"/>
    </row>
    <row r="21" spans="1:20" x14ac:dyDescent="0.1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/>
      <c r="Q21"/>
      <c r="R21"/>
      <c r="S21"/>
      <c r="T21"/>
    </row>
    <row r="22" spans="1:20" x14ac:dyDescent="0.15">
      <c r="A22" s="14"/>
      <c r="B22" s="14"/>
      <c r="C22" s="14"/>
      <c r="D22" s="14"/>
      <c r="E22" s="14"/>
      <c r="F22" s="14"/>
    </row>
    <row r="23" spans="1:20" x14ac:dyDescent="0.15">
      <c r="A23" s="14"/>
      <c r="B23" s="14"/>
      <c r="C23" s="14"/>
      <c r="D23" s="14"/>
      <c r="E23" s="14"/>
      <c r="F23" s="14"/>
    </row>
    <row r="24" spans="1:20" ht="18" customHeight="1" x14ac:dyDescent="0.15">
      <c r="A24" s="14"/>
      <c r="B24" s="14"/>
      <c r="C24" s="14"/>
      <c r="D24" s="14"/>
      <c r="E24" s="14"/>
      <c r="F24" s="14"/>
    </row>
    <row r="25" spans="1:20" x14ac:dyDescent="0.15">
      <c r="A25" s="14"/>
      <c r="B25" s="14"/>
      <c r="C25" s="14"/>
      <c r="D25" s="14"/>
      <c r="E25" s="14"/>
      <c r="F25" s="14"/>
    </row>
    <row r="26" spans="1:20" x14ac:dyDescent="0.15">
      <c r="A26" s="14"/>
      <c r="B26" s="14"/>
      <c r="C26" s="14"/>
      <c r="D26" s="14"/>
      <c r="E26" s="14"/>
      <c r="F26" s="14"/>
    </row>
    <row r="27" spans="1:20" x14ac:dyDescent="0.15">
      <c r="A27" s="14"/>
      <c r="B27" s="14"/>
      <c r="C27" s="14"/>
      <c r="D27" s="14"/>
      <c r="E27" s="14"/>
      <c r="F27" s="14"/>
    </row>
    <row r="28" spans="1:20" x14ac:dyDescent="0.15">
      <c r="A28" s="14"/>
      <c r="B28" s="14"/>
      <c r="C28" s="14"/>
      <c r="D28" s="14"/>
      <c r="E28" s="14"/>
      <c r="F28" s="14"/>
    </row>
    <row r="29" spans="1:20" x14ac:dyDescent="0.15">
      <c r="A29" s="14"/>
      <c r="B29" s="14"/>
      <c r="C29" s="14"/>
      <c r="D29" s="14"/>
      <c r="E29" s="14"/>
      <c r="F29" s="14"/>
    </row>
    <row r="30" spans="1:20" x14ac:dyDescent="0.15">
      <c r="A30" s="14"/>
      <c r="B30" s="14"/>
      <c r="C30" s="14"/>
      <c r="D30" s="14"/>
      <c r="E30" s="14"/>
      <c r="F30" s="14"/>
    </row>
    <row r="31" spans="1:20" x14ac:dyDescent="0.15">
      <c r="A31" s="14"/>
      <c r="B31" s="14"/>
      <c r="C31" s="14"/>
      <c r="D31" s="14"/>
      <c r="E31" s="14"/>
      <c r="F31" s="14"/>
    </row>
    <row r="32" spans="1:20" x14ac:dyDescent="0.15">
      <c r="A32" s="14"/>
      <c r="B32" s="14"/>
      <c r="C32" s="14"/>
      <c r="D32" s="14"/>
      <c r="E32" s="14"/>
      <c r="F32" s="14"/>
    </row>
    <row r="33" spans="1:6" x14ac:dyDescent="0.15">
      <c r="A33" s="14"/>
      <c r="B33" s="14"/>
      <c r="C33" s="14"/>
      <c r="D33" s="14"/>
      <c r="E33" s="14"/>
      <c r="F33" s="14"/>
    </row>
    <row r="34" spans="1:6" x14ac:dyDescent="0.15">
      <c r="A34" s="14"/>
      <c r="B34" s="14"/>
      <c r="C34" s="14"/>
      <c r="D34" s="14"/>
      <c r="E34" s="14"/>
      <c r="F34" s="14"/>
    </row>
    <row r="35" spans="1:6" x14ac:dyDescent="0.15">
      <c r="A35" s="14"/>
      <c r="B35" s="14"/>
      <c r="C35" s="14"/>
      <c r="D35" s="14"/>
      <c r="E35" s="14"/>
      <c r="F35" s="14"/>
    </row>
    <row r="36" spans="1:6" x14ac:dyDescent="0.15">
      <c r="A36" s="14"/>
      <c r="B36" s="14"/>
      <c r="C36" s="14"/>
      <c r="D36" s="14"/>
      <c r="E36" s="14"/>
      <c r="F36" s="14"/>
    </row>
    <row r="37" spans="1:6" x14ac:dyDescent="0.15">
      <c r="A37" s="14"/>
      <c r="B37" s="14"/>
      <c r="C37" s="14"/>
      <c r="D37" s="14"/>
      <c r="E37" s="14"/>
      <c r="F37" s="14"/>
    </row>
    <row r="38" spans="1:6" x14ac:dyDescent="0.15">
      <c r="A38" s="14"/>
      <c r="B38" s="14"/>
      <c r="C38" s="14"/>
      <c r="D38" s="14"/>
      <c r="E38" s="14"/>
      <c r="F38" s="14"/>
    </row>
    <row r="40" spans="1:6" x14ac:dyDescent="0.15">
      <c r="C40" s="16"/>
    </row>
    <row r="41" spans="1:6" x14ac:dyDescent="0.15">
      <c r="C41" s="16"/>
    </row>
  </sheetData>
  <sheetProtection sheet="1" objects="1" scenarios="1"/>
  <mergeCells count="1">
    <mergeCell ref="C4:D4"/>
  </mergeCells>
  <phoneticPr fontId="7" type="noConversion"/>
  <pageMargins left="0.79000000000000015" right="0.79000000000000015" top="1" bottom="1" header="0.5" footer="0.5"/>
  <pageSetup paperSize="9" orientation="portrait" horizontalDpi="4294967292" verticalDpi="4294967292"/>
  <headerFooter>
    <oddHeader>&amp;R&amp;K000000Utskriftsdato: &amp;D</oddHeader>
    <oddFooter>&amp;L&amp;K000000Johs Totland20©14&amp;C&amp;F &amp;A&amp;RSide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Line="0" autoPict="0" macro="[0]!slett_paaslag">
                <anchor moveWithCells="1" sizeWithCells="1">
                  <from>
                    <xdr:col>3</xdr:col>
                    <xdr:colOff>2095500</xdr:colOff>
                    <xdr:row>0</xdr:row>
                    <xdr:rowOff>63500</xdr:rowOff>
                  </from>
                  <to>
                    <xdr:col>5</xdr:col>
                    <xdr:colOff>393700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Line="0" autoPict="0" macro="[0]!selvkost">
                <anchor moveWithCells="1" sizeWithCells="1">
                  <from>
                    <xdr:col>0</xdr:col>
                    <xdr:colOff>101600</xdr:colOff>
                    <xdr:row>0</xdr:row>
                    <xdr:rowOff>63500</xdr:rowOff>
                  </from>
                  <to>
                    <xdr:col>1</xdr:col>
                    <xdr:colOff>774700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099" r:id="rId5" name="Button 3">
              <controlPr defaultSize="0" print="0" autoFill="0" autoLine="0" autoPict="0" macro="[0]!bidrag">
                <anchor moveWithCells="1" sizeWithCells="1">
                  <from>
                    <xdr:col>1</xdr:col>
                    <xdr:colOff>774700</xdr:colOff>
                    <xdr:row>0</xdr:row>
                    <xdr:rowOff>63500</xdr:rowOff>
                  </from>
                  <to>
                    <xdr:col>2</xdr:col>
                    <xdr:colOff>266700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0" r:id="rId6" name="Button 4">
              <controlPr defaultSize="0" print="0" autoFill="0" autoLine="0" autoPict="0" macro="[0]!topp">
                <anchor moveWithCells="1" sizeWithCells="1">
                  <from>
                    <xdr:col>5</xdr:col>
                    <xdr:colOff>393700</xdr:colOff>
                    <xdr:row>0</xdr:row>
                    <xdr:rowOff>63500</xdr:rowOff>
                  </from>
                  <to>
                    <xdr:col>6</xdr:col>
                    <xdr:colOff>368300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6" r:id="rId7" name="Button 10">
              <controlPr defaultSize="0" print="0" autoFill="0" autoLine="0" autoPict="0" macro="[0]!avanse">
                <anchor moveWithCells="1" sizeWithCells="1">
                  <from>
                    <xdr:col>2</xdr:col>
                    <xdr:colOff>279400</xdr:colOff>
                    <xdr:row>0</xdr:row>
                    <xdr:rowOff>63500</xdr:rowOff>
                  </from>
                  <to>
                    <xdr:col>3</xdr:col>
                    <xdr:colOff>127000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8" r:id="rId8" name="Button 12">
              <controlPr defaultSize="0" print="0" autoFill="0" autoLine="0" autoPict="0" macro="[0]!Timepris">
                <anchor moveWithCells="1" sizeWithCells="1">
                  <from>
                    <xdr:col>3</xdr:col>
                    <xdr:colOff>152400</xdr:colOff>
                    <xdr:row>0</xdr:row>
                    <xdr:rowOff>63500</xdr:rowOff>
                  </from>
                  <to>
                    <xdr:col>3</xdr:col>
                    <xdr:colOff>1079500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9" r:id="rId9" name="Button 13">
              <controlPr defaultSize="0" print="0" autoFill="0" autoLine="0" autoPict="0" macro="[0]!Tillegg">
                <anchor moveWithCells="1" sizeWithCells="1">
                  <from>
                    <xdr:col>3</xdr:col>
                    <xdr:colOff>1092200</xdr:colOff>
                    <xdr:row>0</xdr:row>
                    <xdr:rowOff>63500</xdr:rowOff>
                  </from>
                  <to>
                    <xdr:col>3</xdr:col>
                    <xdr:colOff>2070100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7" enableFormatConditionsCalculation="0"/>
  <dimension ref="A1:T32"/>
  <sheetViews>
    <sheetView showGridLines="0" workbookViewId="0">
      <selection activeCell="C4" sqref="C4:F4"/>
    </sheetView>
  </sheetViews>
  <sheetFormatPr baseColWidth="10" defaultColWidth="11.5" defaultRowHeight="13" x14ac:dyDescent="0.15"/>
  <cols>
    <col min="1" max="1" width="8.6640625" style="15" customWidth="1"/>
    <col min="2" max="2" width="25.1640625" style="15" customWidth="1"/>
    <col min="3" max="3" width="10.6640625" style="15" customWidth="1"/>
    <col min="4" max="4" width="11.83203125" style="15" customWidth="1"/>
    <col min="5" max="5" width="11.33203125" style="15" customWidth="1"/>
    <col min="6" max="16" width="11.5" style="15"/>
    <col min="17" max="17" width="35.1640625" style="15" customWidth="1"/>
    <col min="18" max="16384" width="11.5" style="15"/>
  </cols>
  <sheetData>
    <row r="1" spans="1:20" s="14" customFormat="1" ht="28" customHeight="1" x14ac:dyDescent="0.15">
      <c r="A1" s="13"/>
      <c r="B1" s="13"/>
      <c r="C1" s="13"/>
      <c r="D1" s="13"/>
      <c r="E1" s="88"/>
      <c r="F1" s="88"/>
      <c r="G1" s="88"/>
      <c r="H1" s="154" t="s">
        <v>37</v>
      </c>
      <c r="I1" s="13"/>
      <c r="J1" s="13"/>
      <c r="K1" s="13"/>
      <c r="L1" s="13"/>
      <c r="M1" s="13"/>
      <c r="N1" s="13"/>
      <c r="O1" s="13"/>
    </row>
    <row r="2" spans="1:20" s="1" customFormat="1" ht="28" customHeight="1" x14ac:dyDescent="0.25">
      <c r="A2" s="123" t="s">
        <v>73</v>
      </c>
      <c r="B2" s="17"/>
      <c r="C2" s="17"/>
      <c r="D2" s="17"/>
      <c r="E2" s="17"/>
      <c r="F2" s="18"/>
      <c r="G2" s="18"/>
      <c r="H2" s="18"/>
      <c r="I2" s="18"/>
      <c r="J2" s="18"/>
      <c r="K2" s="18"/>
      <c r="L2" s="18"/>
      <c r="M2" s="18"/>
      <c r="N2" s="18"/>
      <c r="O2" s="18"/>
      <c r="Q2" s="4" t="str">
        <f>A2</f>
        <v>Kalkulasjon med timer - kalkyle basert på timepris og medgått materiell</v>
      </c>
    </row>
    <row r="3" spans="1:20" s="1" customForma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10"/>
      <c r="Q3" s="110"/>
      <c r="R3" s="110"/>
      <c r="S3" s="110"/>
      <c r="T3" s="110"/>
    </row>
    <row r="4" spans="1:20" s="1" customFormat="1" x14ac:dyDescent="0.15">
      <c r="A4" s="18"/>
      <c r="B4" s="38" t="s">
        <v>1</v>
      </c>
      <c r="C4" s="167"/>
      <c r="D4" s="167"/>
      <c r="E4" s="167"/>
      <c r="F4" s="167"/>
      <c r="G4" s="18"/>
      <c r="H4" s="18"/>
      <c r="I4" s="18"/>
      <c r="J4" s="18"/>
      <c r="K4" s="18"/>
      <c r="L4" s="18"/>
      <c r="M4" s="18"/>
      <c r="N4" s="18"/>
      <c r="O4" s="18"/>
      <c r="P4" s="110"/>
      <c r="Q4" s="110" t="str">
        <f t="shared" ref="Q4:R19" si="0">B4</f>
        <v>Navn/oppgavenr.:</v>
      </c>
      <c r="R4" s="169"/>
      <c r="S4" s="169"/>
      <c r="T4" s="169"/>
    </row>
    <row r="5" spans="1:20" s="1" customFormat="1" x14ac:dyDescent="0.15">
      <c r="A5" s="18"/>
      <c r="B5" s="3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10"/>
      <c r="Q5" s="110"/>
      <c r="R5" s="137"/>
      <c r="S5" s="137"/>
      <c r="T5" s="137"/>
    </row>
    <row r="6" spans="1:20" s="1" customFormat="1" x14ac:dyDescent="0.15">
      <c r="A6" s="18"/>
      <c r="B6" s="125" t="s">
        <v>67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10"/>
      <c r="Q6" s="4" t="str">
        <f>B6</f>
        <v>Inndata budsjetterte kostnader og inntekter</v>
      </c>
      <c r="R6" s="110"/>
      <c r="S6" s="110"/>
      <c r="T6" s="110"/>
    </row>
    <row r="7" spans="1:20" s="1" customFormat="1" x14ac:dyDescent="0.15">
      <c r="A7" s="18"/>
      <c r="B7" s="3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10"/>
      <c r="Q7" s="110"/>
      <c r="R7" s="137"/>
      <c r="S7" s="137"/>
      <c r="T7" s="137"/>
    </row>
    <row r="8" spans="1:20" s="1" customFormat="1" x14ac:dyDescent="0.15">
      <c r="A8" s="18"/>
      <c r="B8" s="124" t="s">
        <v>61</v>
      </c>
      <c r="C8" s="126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10"/>
      <c r="Q8" s="139" t="str">
        <f t="shared" si="0"/>
        <v>Lønn totalt:</v>
      </c>
      <c r="R8" s="140">
        <f t="shared" si="0"/>
        <v>0</v>
      </c>
      <c r="S8" s="110"/>
      <c r="T8" s="110"/>
    </row>
    <row r="9" spans="1:20" s="1" customFormat="1" x14ac:dyDescent="0.15">
      <c r="A9" s="18"/>
      <c r="B9" s="124" t="s">
        <v>83</v>
      </c>
      <c r="C9" s="112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10"/>
      <c r="Q9" s="139" t="str">
        <f t="shared" si="0"/>
        <v>Sosiale kostnader (%):</v>
      </c>
      <c r="R9" s="141">
        <f t="shared" si="0"/>
        <v>0</v>
      </c>
      <c r="S9" s="110"/>
      <c r="T9" s="110"/>
    </row>
    <row r="10" spans="1:20" s="1" customFormat="1" x14ac:dyDescent="0.15">
      <c r="A10" s="18"/>
      <c r="B10" s="124" t="s">
        <v>65</v>
      </c>
      <c r="C10" s="12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10"/>
      <c r="Q10" s="139" t="str">
        <f t="shared" si="0"/>
        <v>Indirekte kostnader totalt:</v>
      </c>
      <c r="R10" s="140">
        <f t="shared" si="0"/>
        <v>0</v>
      </c>
      <c r="S10" s="110"/>
      <c r="T10" s="110"/>
    </row>
    <row r="11" spans="1:20" s="1" customFormat="1" x14ac:dyDescent="0.15">
      <c r="A11" s="18"/>
      <c r="B11" s="124" t="s">
        <v>84</v>
      </c>
      <c r="C11" s="112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10"/>
      <c r="Q11" s="139" t="str">
        <f t="shared" si="0"/>
        <v>Fortjeneste (%):</v>
      </c>
      <c r="R11" s="141">
        <f t="shared" si="0"/>
        <v>0</v>
      </c>
      <c r="S11" s="110"/>
      <c r="T11" s="110"/>
    </row>
    <row r="12" spans="1:20" s="1" customFormat="1" x14ac:dyDescent="0.15">
      <c r="A12" s="18"/>
      <c r="B12" s="124" t="s">
        <v>24</v>
      </c>
      <c r="C12" s="112">
        <v>0.25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10"/>
      <c r="Q12" s="139" t="str">
        <f t="shared" si="0"/>
        <v>Merverdiavgift:</v>
      </c>
      <c r="R12" s="141">
        <f t="shared" si="0"/>
        <v>0.25</v>
      </c>
      <c r="S12" s="110"/>
      <c r="T12" s="110"/>
    </row>
    <row r="13" spans="1:20" s="1" customFormat="1" x14ac:dyDescent="0.15">
      <c r="A13" s="18"/>
      <c r="B13" s="124" t="s">
        <v>62</v>
      </c>
      <c r="C13" s="12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10"/>
      <c r="Q13" s="139" t="str">
        <f t="shared" si="0"/>
        <v>Fakturerbare timer totalt:</v>
      </c>
      <c r="R13" s="139">
        <f t="shared" si="0"/>
        <v>0</v>
      </c>
      <c r="S13" s="110"/>
      <c r="T13" s="110"/>
    </row>
    <row r="14" spans="1:20" s="1" customFormat="1" x14ac:dyDescent="0.15">
      <c r="A14" s="18"/>
      <c r="B14" s="124" t="s">
        <v>68</v>
      </c>
      <c r="C14" s="18">
        <f>IF(C13=0,0,ROUNDDOWN((C8*(1+C9)+C10)*(1+C11)/C13,0))</f>
        <v>0</v>
      </c>
      <c r="D14" s="138" t="s">
        <v>70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10"/>
      <c r="Q14" s="139" t="str">
        <f t="shared" si="0"/>
        <v>Beregnet timepris (avrundet til hele kroner):</v>
      </c>
      <c r="R14" s="139">
        <f t="shared" si="0"/>
        <v>0</v>
      </c>
      <c r="S14" s="110"/>
      <c r="T14" s="110"/>
    </row>
    <row r="15" spans="1:20" s="1" customFormat="1" x14ac:dyDescent="0.15">
      <c r="A15" s="18"/>
      <c r="B15" s="12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10"/>
      <c r="Q15" s="110"/>
      <c r="R15" s="110"/>
      <c r="S15" s="110"/>
      <c r="T15" s="110"/>
    </row>
    <row r="16" spans="1:20" s="1" customFormat="1" x14ac:dyDescent="0.15">
      <c r="A16" s="18"/>
      <c r="B16" s="125" t="s">
        <v>69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10"/>
      <c r="Q16" s="4" t="str">
        <f t="shared" si="0"/>
        <v>Inndata budsjettert kalkyle</v>
      </c>
      <c r="R16" s="110"/>
      <c r="S16" s="110"/>
      <c r="T16" s="110"/>
    </row>
    <row r="17" spans="1:20" s="1" customFormat="1" x14ac:dyDescent="0.15">
      <c r="A17" s="18"/>
      <c r="B17" s="124" t="s">
        <v>66</v>
      </c>
      <c r="C17" s="12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10"/>
      <c r="Q17" s="139" t="str">
        <f t="shared" si="0"/>
        <v>Arbeidstimer:</v>
      </c>
      <c r="R17" s="139">
        <f t="shared" si="0"/>
        <v>0</v>
      </c>
      <c r="S17" s="110"/>
      <c r="T17" s="110"/>
    </row>
    <row r="18" spans="1:20" s="1" customFormat="1" x14ac:dyDescent="0.15">
      <c r="A18" s="18"/>
      <c r="B18" s="124" t="s">
        <v>63</v>
      </c>
      <c r="C18" s="12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10"/>
      <c r="Q18" s="139" t="str">
        <f t="shared" si="0"/>
        <v>Deler:</v>
      </c>
      <c r="R18" s="139">
        <f t="shared" si="0"/>
        <v>0</v>
      </c>
      <c r="S18" s="110"/>
      <c r="T18" s="110"/>
    </row>
    <row r="19" spans="1:20" s="1" customFormat="1" x14ac:dyDescent="0.15">
      <c r="A19" s="18"/>
      <c r="B19" s="124" t="s">
        <v>64</v>
      </c>
      <c r="C19" s="126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10"/>
      <c r="Q19" s="139" t="str">
        <f t="shared" si="0"/>
        <v>Forbruksmateriell:</v>
      </c>
      <c r="R19" s="139">
        <f t="shared" si="0"/>
        <v>0</v>
      </c>
      <c r="S19" s="110"/>
      <c r="T19" s="110"/>
    </row>
    <row r="20" spans="1:20" s="1" customFormat="1" x14ac:dyDescent="0.15">
      <c r="A20" s="18"/>
      <c r="B20" s="125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10"/>
      <c r="Q20" s="110"/>
      <c r="R20" s="110"/>
      <c r="S20" s="110"/>
      <c r="T20" s="110"/>
    </row>
    <row r="21" spans="1:20" s="1" customFormat="1" x14ac:dyDescent="0.15">
      <c r="A21" s="18"/>
      <c r="B21" s="26" t="s">
        <v>76</v>
      </c>
      <c r="C21" s="129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10"/>
      <c r="Q21" s="4" t="str">
        <f t="shared" ref="Q21:R28" si="1">B21</f>
        <v>Regning til kunde (avrundet til hele kr)</v>
      </c>
      <c r="R21" s="110"/>
      <c r="S21" s="110"/>
      <c r="T21" s="110"/>
    </row>
    <row r="22" spans="1:20" s="1" customFormat="1" x14ac:dyDescent="0.15">
      <c r="A22" s="18"/>
      <c r="B22" s="128"/>
      <c r="C22" s="12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10"/>
      <c r="Q22" s="110"/>
      <c r="R22" s="110"/>
      <c r="S22" s="110"/>
      <c r="T22" s="110"/>
    </row>
    <row r="23" spans="1:20" s="1" customFormat="1" x14ac:dyDescent="0.15">
      <c r="A23" s="18"/>
      <c r="B23" s="130" t="str">
        <f>"Arbeid: "&amp;C17&amp;" timer à kr "&amp;C14</f>
        <v>Arbeid:  timer à kr 0</v>
      </c>
      <c r="C23" s="155">
        <f>C14*C17</f>
        <v>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10"/>
      <c r="Q23" s="110" t="str">
        <f t="shared" si="1"/>
        <v>Arbeid:  timer à kr 0</v>
      </c>
      <c r="R23" s="132">
        <f t="shared" si="1"/>
        <v>0</v>
      </c>
      <c r="S23" s="110"/>
      <c r="T23" s="110"/>
    </row>
    <row r="24" spans="1:20" s="1" customFormat="1" x14ac:dyDescent="0.15">
      <c r="A24" s="18"/>
      <c r="B24" s="130" t="s">
        <v>77</v>
      </c>
      <c r="C24" s="151">
        <f>C18</f>
        <v>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10"/>
      <c r="Q24" s="110" t="str">
        <f t="shared" si="1"/>
        <v>Deler</v>
      </c>
      <c r="R24" s="132">
        <f t="shared" si="1"/>
        <v>0</v>
      </c>
      <c r="S24" s="110"/>
      <c r="T24" s="110"/>
    </row>
    <row r="25" spans="1:20" s="1" customFormat="1" x14ac:dyDescent="0.15">
      <c r="A25" s="18"/>
      <c r="B25" s="131" t="s">
        <v>74</v>
      </c>
      <c r="C25" s="152">
        <f>C19</f>
        <v>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10"/>
      <c r="Q25" s="133" t="str">
        <f t="shared" si="1"/>
        <v>Forbruksmateriell</v>
      </c>
      <c r="R25" s="134">
        <f t="shared" si="1"/>
        <v>0</v>
      </c>
      <c r="S25" s="110"/>
      <c r="T25" s="110"/>
    </row>
    <row r="26" spans="1:20" s="1" customFormat="1" x14ac:dyDescent="0.15">
      <c r="A26" s="18"/>
      <c r="B26" s="149" t="s">
        <v>78</v>
      </c>
      <c r="C26" s="151">
        <f>SUM(C23:C25)</f>
        <v>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10"/>
      <c r="Q26" s="110" t="str">
        <f t="shared" si="1"/>
        <v>Totalpris uten mva</v>
      </c>
      <c r="R26" s="132">
        <f t="shared" si="1"/>
        <v>0</v>
      </c>
      <c r="S26" s="110"/>
      <c r="T26" s="110"/>
    </row>
    <row r="27" spans="1:20" s="1" customFormat="1" x14ac:dyDescent="0.15">
      <c r="A27" s="18"/>
      <c r="B27" s="131" t="str">
        <f>C12*100&amp;" % mva"</f>
        <v>25 % mva</v>
      </c>
      <c r="C27" s="152">
        <f>C26*C12</f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10"/>
      <c r="Q27" s="133" t="str">
        <f t="shared" si="1"/>
        <v>25 % mva</v>
      </c>
      <c r="R27" s="134">
        <f t="shared" si="1"/>
        <v>0</v>
      </c>
      <c r="S27" s="110"/>
      <c r="T27" s="110"/>
    </row>
    <row r="28" spans="1:20" s="1" customFormat="1" x14ac:dyDescent="0.15">
      <c r="A28" s="18"/>
      <c r="B28" s="150" t="s">
        <v>79</v>
      </c>
      <c r="C28" s="153">
        <f>SUM(C26:C27)</f>
        <v>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10"/>
      <c r="Q28" s="135" t="str">
        <f t="shared" si="1"/>
        <v>Totalpris med mva</v>
      </c>
      <c r="R28" s="136">
        <f t="shared" si="1"/>
        <v>0</v>
      </c>
      <c r="S28" s="110"/>
      <c r="T28" s="110"/>
    </row>
    <row r="29" spans="1:20" s="1" customFormat="1" x14ac:dyDescent="0.15">
      <c r="A29" s="18"/>
      <c r="B29" s="124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10"/>
      <c r="Q29" s="110"/>
      <c r="R29" s="110"/>
      <c r="S29" s="110"/>
      <c r="T29" s="110"/>
    </row>
    <row r="30" spans="1:20" s="1" customFormat="1" x14ac:dyDescent="0.15">
      <c r="A30" s="18"/>
      <c r="B30" s="124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20" s="1" customFormat="1" x14ac:dyDescent="0.15">
      <c r="A31" s="18"/>
      <c r="B31" s="12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20" s="1" customFormat="1" x14ac:dyDescent="0.15">
      <c r="A32" s="18"/>
      <c r="B32" s="124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</sheetData>
  <sheetProtection sheet="1" objects="1" scenarios="1"/>
  <mergeCells count="2">
    <mergeCell ref="C4:F4"/>
    <mergeCell ref="R4:T4"/>
  </mergeCells>
  <phoneticPr fontId="7" type="noConversion"/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Line="0" autoPict="0" macro="[0]!slett_timepris">
                <anchor moveWithCells="1" sizeWithCells="1">
                  <from>
                    <xdr:col>5</xdr:col>
                    <xdr:colOff>63500</xdr:colOff>
                    <xdr:row>0</xdr:row>
                    <xdr:rowOff>63500</xdr:rowOff>
                  </from>
                  <to>
                    <xdr:col>6</xdr:col>
                    <xdr:colOff>76200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9218" r:id="rId4" name="Button 2">
              <controlPr defaultSize="0" print="0" autoFill="0" autoLine="0" autoPict="0" macro="[0]!selvkost">
                <anchor moveWithCells="1" sizeWithCells="1">
                  <from>
                    <xdr:col>0</xdr:col>
                    <xdr:colOff>25400</xdr:colOff>
                    <xdr:row>0</xdr:row>
                    <xdr:rowOff>50800</xdr:rowOff>
                  </from>
                  <to>
                    <xdr:col>1</xdr:col>
                    <xdr:colOff>660400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9219" r:id="rId5" name="Button 3">
              <controlPr defaultSize="0" print="0" autoFill="0" autoLine="0" autoPict="0" macro="[0]!bidrag">
                <anchor moveWithCells="1" sizeWithCells="1">
                  <from>
                    <xdr:col>1</xdr:col>
                    <xdr:colOff>673100</xdr:colOff>
                    <xdr:row>0</xdr:row>
                    <xdr:rowOff>50800</xdr:rowOff>
                  </from>
                  <to>
                    <xdr:col>2</xdr:col>
                    <xdr:colOff>139700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9220" r:id="rId6" name="Button 4">
              <controlPr defaultSize="0" print="0" autoFill="0" autoLine="0" autoPict="0" macro="[0]!topp">
                <anchor moveWithCells="1" sizeWithCells="1">
                  <from>
                    <xdr:col>6</xdr:col>
                    <xdr:colOff>88900</xdr:colOff>
                    <xdr:row>0</xdr:row>
                    <xdr:rowOff>63500</xdr:rowOff>
                  </from>
                  <to>
                    <xdr:col>6</xdr:col>
                    <xdr:colOff>812800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9221" r:id="rId7" name="Button 5">
              <controlPr defaultSize="0" print="0" autoFill="0" autoLine="0" autoPict="0" macro="[0]!paaslag">
                <anchor moveWithCells="1" sizeWithCells="1">
                  <from>
                    <xdr:col>3</xdr:col>
                    <xdr:colOff>101600</xdr:colOff>
                    <xdr:row>0</xdr:row>
                    <xdr:rowOff>63500</xdr:rowOff>
                  </from>
                  <to>
                    <xdr:col>3</xdr:col>
                    <xdr:colOff>812800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9222" r:id="rId8" name="Button 6">
              <controlPr defaultSize="0" print="0" autoFill="0" autoLine="0" autoPict="0" macro="[0]!avanse">
                <anchor moveWithCells="1" sizeWithCells="1">
                  <from>
                    <xdr:col>2</xdr:col>
                    <xdr:colOff>152400</xdr:colOff>
                    <xdr:row>0</xdr:row>
                    <xdr:rowOff>50800</xdr:rowOff>
                  </from>
                  <to>
                    <xdr:col>3</xdr:col>
                    <xdr:colOff>76200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9225" r:id="rId9" name="Button 9">
              <controlPr defaultSize="0" print="0" autoFill="0" autoLine="0" autoPict="0" macro="[0]!Tillegg">
                <anchor moveWithCells="1" sizeWithCells="1">
                  <from>
                    <xdr:col>3</xdr:col>
                    <xdr:colOff>838200</xdr:colOff>
                    <xdr:row>0</xdr:row>
                    <xdr:rowOff>63500</xdr:rowOff>
                  </from>
                  <to>
                    <xdr:col>5</xdr:col>
                    <xdr:colOff>50800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 enableFormatConditionsCalculation="0"/>
  <dimension ref="A1:U32"/>
  <sheetViews>
    <sheetView showGridLines="0" workbookViewId="0">
      <selection activeCell="C4" sqref="C4:D4"/>
    </sheetView>
  </sheetViews>
  <sheetFormatPr baseColWidth="10" defaultColWidth="11.5" defaultRowHeight="13" x14ac:dyDescent="0.15"/>
  <cols>
    <col min="1" max="1" width="8.6640625" style="15" customWidth="1"/>
    <col min="2" max="2" width="24" style="15" customWidth="1"/>
    <col min="3" max="3" width="11.6640625" style="15" customWidth="1"/>
    <col min="4" max="4" width="23.6640625" style="15" customWidth="1"/>
    <col min="5" max="5" width="13.83203125" style="15" customWidth="1"/>
    <col min="6" max="6" width="11.5" style="15"/>
    <col min="7" max="7" width="9.83203125" style="15" customWidth="1"/>
    <col min="8" max="16" width="11.5" style="15"/>
    <col min="17" max="17" width="23.5" style="15" customWidth="1"/>
    <col min="18" max="20" width="11.5" style="15"/>
    <col min="21" max="21" width="11.5" style="15" hidden="1" customWidth="1"/>
    <col min="22" max="16384" width="11.5" style="15"/>
  </cols>
  <sheetData>
    <row r="1" spans="1:21" s="14" customFormat="1" ht="28" customHeight="1" x14ac:dyDescent="0.15">
      <c r="A1" s="13"/>
      <c r="B1" s="13"/>
      <c r="C1" s="13"/>
      <c r="D1" s="13"/>
      <c r="E1" s="88"/>
      <c r="F1" s="13"/>
      <c r="G1" s="154" t="s">
        <v>37</v>
      </c>
      <c r="H1" s="88"/>
      <c r="I1" s="13"/>
      <c r="J1" s="13"/>
      <c r="K1" s="13"/>
      <c r="L1" s="13"/>
      <c r="M1" s="13"/>
      <c r="N1" s="13"/>
      <c r="O1" s="13"/>
    </row>
    <row r="2" spans="1:21" s="1" customFormat="1" ht="27" customHeight="1" x14ac:dyDescent="0.25">
      <c r="A2" s="123" t="s">
        <v>72</v>
      </c>
      <c r="B2" s="17"/>
      <c r="C2" s="17"/>
      <c r="D2" s="17"/>
      <c r="E2" s="17" t="s">
        <v>0</v>
      </c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1" s="1" customForma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21" s="1" customFormat="1" x14ac:dyDescent="0.15">
      <c r="A4" s="18"/>
      <c r="B4" s="38" t="s">
        <v>1</v>
      </c>
      <c r="C4" s="167"/>
      <c r="D4" s="16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1" s="1" customFormat="1" x14ac:dyDescent="0.15">
      <c r="A5" s="19"/>
      <c r="B5" s="20"/>
      <c r="C5" s="21"/>
      <c r="D5" s="19"/>
      <c r="E5" s="19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21" s="1" customFormat="1" x14ac:dyDescent="0.15">
      <c r="A6" s="19"/>
      <c r="B6" s="109" t="s">
        <v>50</v>
      </c>
      <c r="C6" s="75"/>
      <c r="D6" s="19" t="s">
        <v>5</v>
      </c>
      <c r="E6" s="19"/>
      <c r="F6" s="19"/>
      <c r="G6" s="18"/>
      <c r="H6" s="18"/>
      <c r="I6" s="18"/>
      <c r="J6" s="18"/>
      <c r="K6" s="18"/>
      <c r="L6" s="18"/>
      <c r="M6" s="18"/>
      <c r="N6" s="18"/>
      <c r="O6" s="18"/>
    </row>
    <row r="7" spans="1:21" s="1" customFormat="1" x14ac:dyDescent="0.15">
      <c r="A7" s="19"/>
      <c r="B7" s="111" t="s">
        <v>64</v>
      </c>
      <c r="C7" s="75"/>
      <c r="D7" s="19" t="s">
        <v>5</v>
      </c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U7" s="110" t="s">
        <v>51</v>
      </c>
    </row>
    <row r="8" spans="1:21" s="1" customFormat="1" x14ac:dyDescent="0.15">
      <c r="A8" s="19"/>
      <c r="B8" s="111" t="s">
        <v>52</v>
      </c>
      <c r="C8" s="75"/>
      <c r="D8" s="19"/>
      <c r="E8" s="19"/>
      <c r="F8" s="19"/>
      <c r="G8" s="18"/>
      <c r="H8" s="18"/>
      <c r="I8" s="18"/>
      <c r="J8" s="18"/>
      <c r="K8" s="18"/>
      <c r="L8" s="18"/>
      <c r="M8" s="18"/>
      <c r="N8" s="18"/>
      <c r="O8" s="18"/>
      <c r="U8" s="110" t="s">
        <v>59</v>
      </c>
    </row>
    <row r="9" spans="1:21" s="1" customFormat="1" x14ac:dyDescent="0.15">
      <c r="A9" s="19"/>
      <c r="B9" s="111" t="s">
        <v>71</v>
      </c>
      <c r="C9" s="75"/>
      <c r="D9" s="103"/>
      <c r="E9" s="19"/>
      <c r="F9" s="19"/>
      <c r="G9" s="18"/>
      <c r="H9" s="18"/>
      <c r="I9" s="18"/>
      <c r="J9" s="18"/>
      <c r="K9" s="18"/>
      <c r="L9" s="18"/>
      <c r="M9" s="18"/>
      <c r="N9" s="18"/>
      <c r="O9" s="18"/>
      <c r="U9" s="170">
        <v>2</v>
      </c>
    </row>
    <row r="10" spans="1:21" s="1" customFormat="1" x14ac:dyDescent="0.15">
      <c r="A10" s="19"/>
      <c r="B10" s="111" t="s">
        <v>53</v>
      </c>
      <c r="C10" s="112"/>
      <c r="D10" s="103" t="s">
        <v>54</v>
      </c>
      <c r="E10" s="19"/>
      <c r="F10" s="19"/>
      <c r="G10" s="18"/>
      <c r="H10" s="18"/>
      <c r="I10" s="18"/>
      <c r="J10" s="18"/>
      <c r="K10" s="18"/>
      <c r="L10" s="18"/>
      <c r="M10" s="18"/>
      <c r="N10" s="18"/>
      <c r="O10" s="18"/>
    </row>
    <row r="11" spans="1:21" s="1" customFormat="1" x14ac:dyDescent="0.15">
      <c r="A11" s="19"/>
      <c r="B11" s="109" t="s">
        <v>55</v>
      </c>
      <c r="C11" s="76"/>
      <c r="D11" s="103" t="s">
        <v>56</v>
      </c>
      <c r="E11" s="19"/>
      <c r="F11" s="19"/>
      <c r="G11" s="18"/>
      <c r="H11" s="18"/>
      <c r="I11" s="18"/>
      <c r="J11" s="18"/>
      <c r="K11" s="18"/>
      <c r="L11" s="18"/>
      <c r="M11" s="18"/>
      <c r="N11" s="18"/>
      <c r="O11" s="18"/>
    </row>
    <row r="12" spans="1:21" s="1" customFormat="1" x14ac:dyDescent="0.15">
      <c r="A12" s="19"/>
      <c r="B12" s="20" t="s">
        <v>8</v>
      </c>
      <c r="C12" s="76"/>
      <c r="D12" s="19"/>
      <c r="E12" s="19"/>
      <c r="F12" s="19"/>
      <c r="G12" s="18"/>
      <c r="H12" s="18"/>
      <c r="I12" s="18"/>
      <c r="J12" s="18"/>
      <c r="K12" s="18"/>
      <c r="L12" s="18"/>
      <c r="M12" s="18"/>
      <c r="N12" s="18"/>
      <c r="O12" s="18"/>
    </row>
    <row r="13" spans="1:21" s="1" customFormat="1" x14ac:dyDescent="0.15">
      <c r="A13" s="19"/>
      <c r="B13" s="20" t="s">
        <v>10</v>
      </c>
      <c r="C13" s="23">
        <v>0.25</v>
      </c>
      <c r="D13" s="19"/>
      <c r="E13" s="19"/>
      <c r="F13" s="19"/>
      <c r="G13" s="18"/>
      <c r="H13" s="18"/>
      <c r="I13" s="18"/>
      <c r="J13" s="18"/>
      <c r="K13" s="18"/>
      <c r="L13" s="18"/>
      <c r="M13" s="18"/>
      <c r="N13" s="18"/>
      <c r="O13" s="18"/>
    </row>
    <row r="14" spans="1:21" s="1" customFormat="1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T14" s="39" t="str">
        <f>"Navn/oppgavenummer: "&amp;IF(C4="","",C4)</f>
        <v xml:space="preserve">Navn/oppgavenummer: </v>
      </c>
    </row>
    <row r="15" spans="1:21" s="1" customFormat="1" x14ac:dyDescent="0.15">
      <c r="A15" s="26" t="s">
        <v>11</v>
      </c>
      <c r="B15" s="26"/>
      <c r="C15" s="27"/>
      <c r="D15" s="18"/>
      <c r="E15" s="26" t="s">
        <v>76</v>
      </c>
      <c r="F15" s="27"/>
      <c r="G15" s="27"/>
      <c r="H15" s="18"/>
      <c r="I15" s="18"/>
      <c r="J15" s="18"/>
      <c r="K15" s="18"/>
      <c r="L15" s="18"/>
      <c r="M15" s="18"/>
      <c r="N15" s="18"/>
      <c r="O15" s="18"/>
      <c r="P15" s="4" t="str">
        <f>A15</f>
        <v>Beregning av salgspris per enhet</v>
      </c>
      <c r="Q15" s="4"/>
      <c r="R15" s="113"/>
      <c r="S15" s="4"/>
    </row>
    <row r="16" spans="1:21" s="1" customFormat="1" x14ac:dyDescent="0.15">
      <c r="A16" s="28"/>
      <c r="B16" s="28"/>
      <c r="C16" s="29"/>
      <c r="D16" s="18"/>
      <c r="E16" s="28"/>
      <c r="F16" s="29"/>
      <c r="G16" s="29"/>
      <c r="H16" s="18"/>
      <c r="I16" s="18"/>
      <c r="J16" s="18"/>
      <c r="K16" s="18"/>
      <c r="L16" s="18"/>
      <c r="M16" s="18"/>
      <c r="N16" s="18"/>
      <c r="O16" s="18"/>
      <c r="R16" s="2"/>
    </row>
    <row r="17" spans="1:19" s="1" customFormat="1" x14ac:dyDescent="0.15">
      <c r="A17" s="28"/>
      <c r="B17" s="114" t="s">
        <v>57</v>
      </c>
      <c r="C17" s="30">
        <f>C6+C7</f>
        <v>0</v>
      </c>
      <c r="D17" s="18"/>
      <c r="E17" s="114" t="s">
        <v>75</v>
      </c>
      <c r="F17" s="30"/>
      <c r="G17" s="146">
        <f>C17</f>
        <v>0</v>
      </c>
      <c r="H17" s="18"/>
      <c r="I17" s="18"/>
      <c r="J17" s="18"/>
      <c r="K17" s="18"/>
      <c r="L17" s="18"/>
      <c r="M17" s="18"/>
      <c r="N17" s="18"/>
      <c r="O17" s="18"/>
      <c r="Q17" s="110" t="str">
        <f t="shared" ref="Q17:R27" si="0">B17</f>
        <v>Materialkostnader</v>
      </c>
      <c r="R17" s="115">
        <f t="shared" si="0"/>
        <v>0</v>
      </c>
    </row>
    <row r="18" spans="1:19" s="1" customFormat="1" x14ac:dyDescent="0.15">
      <c r="A18" s="28"/>
      <c r="B18" s="114" t="s">
        <v>58</v>
      </c>
      <c r="C18" s="30">
        <f>+C8*C9</f>
        <v>0</v>
      </c>
      <c r="D18" s="18"/>
      <c r="E18" s="114" t="str">
        <f>IF(C8=0,"","Arbeid: "&amp;C8&amp;" timer à kr "&amp;ROUNDDOWN((SUM(C18:C20)+C23)/C8,0))</f>
        <v/>
      </c>
      <c r="F18" s="142"/>
      <c r="G18" s="146" t="str">
        <f>IF(C8=0,"",C8*(ROUNDDOWN(C18+C19+C20+C23,0)/C8))</f>
        <v/>
      </c>
      <c r="H18" s="18"/>
      <c r="I18" s="138"/>
      <c r="J18" s="18"/>
      <c r="K18" s="18"/>
      <c r="L18" s="18"/>
      <c r="M18" s="18"/>
      <c r="N18" s="18"/>
      <c r="O18" s="18"/>
      <c r="Q18" s="110" t="str">
        <f t="shared" si="0"/>
        <v>Lønn</v>
      </c>
      <c r="R18" s="115">
        <f t="shared" si="0"/>
        <v>0</v>
      </c>
    </row>
    <row r="19" spans="1:19" s="1" customFormat="1" x14ac:dyDescent="0.15">
      <c r="A19" s="31">
        <f>C10</f>
        <v>0</v>
      </c>
      <c r="B19" s="114" t="s">
        <v>60</v>
      </c>
      <c r="C19" s="30">
        <f>A19*C18</f>
        <v>0</v>
      </c>
      <c r="D19" s="18"/>
      <c r="E19" s="143" t="s">
        <v>74</v>
      </c>
      <c r="F19" s="144"/>
      <c r="G19" s="147">
        <f>C7</f>
        <v>0</v>
      </c>
      <c r="H19" s="18"/>
      <c r="I19" s="18"/>
      <c r="J19" s="18"/>
      <c r="K19" s="18"/>
      <c r="L19" s="18"/>
      <c r="M19" s="18"/>
      <c r="N19" s="18"/>
      <c r="O19" s="18"/>
      <c r="P19" s="116">
        <f t="shared" ref="P19:P26" si="1">A19</f>
        <v>0</v>
      </c>
      <c r="Q19" s="110" t="str">
        <f t="shared" si="0"/>
        <v>Sosiale kostnader</v>
      </c>
      <c r="R19" s="115">
        <f t="shared" si="0"/>
        <v>0</v>
      </c>
      <c r="S19" s="116"/>
    </row>
    <row r="20" spans="1:19" s="1" customFormat="1" x14ac:dyDescent="0.15">
      <c r="A20" s="31">
        <f>C11</f>
        <v>0</v>
      </c>
      <c r="B20" s="85" t="s">
        <v>13</v>
      </c>
      <c r="C20" s="33">
        <f>IF(U9=1,C18*A20,SUM(C17:C19)*A20)</f>
        <v>0</v>
      </c>
      <c r="D20" s="24"/>
      <c r="E20" s="149" t="s">
        <v>78</v>
      </c>
      <c r="F20" s="34"/>
      <c r="G20" s="27">
        <f>SUM(G17:G18)</f>
        <v>0</v>
      </c>
      <c r="H20" s="18"/>
      <c r="I20" s="18"/>
      <c r="J20" s="18"/>
      <c r="K20" s="18"/>
      <c r="L20" s="18"/>
      <c r="M20" s="18"/>
      <c r="N20" s="18"/>
      <c r="O20" s="18"/>
      <c r="P20" s="116">
        <f t="shared" si="1"/>
        <v>0</v>
      </c>
      <c r="Q20" s="117" t="str">
        <f t="shared" si="0"/>
        <v>Indirekte faste kostnader</v>
      </c>
      <c r="R20" s="118">
        <f t="shared" si="0"/>
        <v>0</v>
      </c>
      <c r="S20" s="116"/>
    </row>
    <row r="21" spans="1:19" s="1" customFormat="1" x14ac:dyDescent="0.15">
      <c r="A21" s="28"/>
      <c r="B21" s="26" t="s">
        <v>14</v>
      </c>
      <c r="C21" s="34">
        <f>SUM(C17:C20)</f>
        <v>0</v>
      </c>
      <c r="D21" s="18"/>
      <c r="E21" s="131" t="str">
        <f>C13*100&amp;" % mva"</f>
        <v>25 % mva</v>
      </c>
      <c r="F21" s="145"/>
      <c r="G21" s="147">
        <f>G20*C13</f>
        <v>0</v>
      </c>
      <c r="H21" s="18"/>
      <c r="I21" s="18"/>
      <c r="J21" s="18"/>
      <c r="K21" s="18"/>
      <c r="L21" s="18"/>
      <c r="M21" s="18"/>
      <c r="N21" s="18"/>
      <c r="O21" s="18"/>
      <c r="Q21" s="4" t="str">
        <f t="shared" si="0"/>
        <v>Selvkost</v>
      </c>
      <c r="R21" s="119">
        <f t="shared" si="0"/>
        <v>0</v>
      </c>
    </row>
    <row r="22" spans="1:19" s="1" customFormat="1" x14ac:dyDescent="0.15">
      <c r="A22" s="28"/>
      <c r="B22" s="28"/>
      <c r="C22" s="30"/>
      <c r="D22" s="18"/>
      <c r="E22" s="150" t="s">
        <v>79</v>
      </c>
      <c r="F22" s="37"/>
      <c r="G22" s="148">
        <f>G20+G21</f>
        <v>0</v>
      </c>
      <c r="H22" s="18"/>
      <c r="I22" s="18"/>
      <c r="J22" s="18"/>
      <c r="K22" s="18"/>
      <c r="L22" s="18"/>
      <c r="M22" s="18"/>
      <c r="N22" s="18"/>
      <c r="O22" s="18"/>
      <c r="R22" s="115"/>
    </row>
    <row r="23" spans="1:19" s="1" customFormat="1" x14ac:dyDescent="0.15">
      <c r="A23" s="31">
        <f>C12</f>
        <v>0</v>
      </c>
      <c r="B23" s="32" t="s">
        <v>15</v>
      </c>
      <c r="C23" s="33">
        <f>C21*A23</f>
        <v>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16">
        <f t="shared" si="1"/>
        <v>0</v>
      </c>
      <c r="Q23" s="3" t="str">
        <f t="shared" si="0"/>
        <v>Fortjeneste</v>
      </c>
      <c r="R23" s="118">
        <f t="shared" si="0"/>
        <v>0</v>
      </c>
      <c r="S23" s="116"/>
    </row>
    <row r="24" spans="1:19" s="1" customFormat="1" x14ac:dyDescent="0.15">
      <c r="A24" s="28"/>
      <c r="B24" s="26" t="s">
        <v>16</v>
      </c>
      <c r="C24" s="34">
        <f>C21+C23</f>
        <v>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Q24" s="4" t="str">
        <f t="shared" si="0"/>
        <v>Salgspris uten mva</v>
      </c>
      <c r="R24" s="119">
        <f t="shared" si="0"/>
        <v>0</v>
      </c>
    </row>
    <row r="25" spans="1:19" s="1" customFormat="1" x14ac:dyDescent="0.15">
      <c r="A25" s="28"/>
      <c r="B25" s="26"/>
      <c r="C25" s="34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Q25" s="4"/>
      <c r="R25" s="119"/>
    </row>
    <row r="26" spans="1:19" s="1" customFormat="1" x14ac:dyDescent="0.15">
      <c r="A26" s="35">
        <f>C13</f>
        <v>0.25</v>
      </c>
      <c r="B26" s="32" t="s">
        <v>17</v>
      </c>
      <c r="C26" s="33">
        <f>C24*A26</f>
        <v>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20">
        <f t="shared" si="1"/>
        <v>0.25</v>
      </c>
      <c r="Q26" s="3" t="str">
        <f t="shared" si="0"/>
        <v>Merverdiavgift</v>
      </c>
      <c r="R26" s="118">
        <f t="shared" si="0"/>
        <v>0</v>
      </c>
      <c r="S26" s="120"/>
    </row>
    <row r="27" spans="1:19" s="1" customFormat="1" x14ac:dyDescent="0.15">
      <c r="A27" s="28"/>
      <c r="B27" s="36" t="s">
        <v>18</v>
      </c>
      <c r="C27" s="37">
        <f>C24+C26</f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Q27" s="121" t="str">
        <f t="shared" si="0"/>
        <v>Salgspris med mva</v>
      </c>
      <c r="R27" s="122">
        <f t="shared" si="0"/>
        <v>0</v>
      </c>
    </row>
    <row r="28" spans="1:19" s="1" customForma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4"/>
      <c r="Q28" s="4"/>
      <c r="R28" s="113"/>
      <c r="S28" s="4"/>
    </row>
    <row r="29" spans="1:19" s="1" customForma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"/>
      <c r="Q29" s="4"/>
      <c r="R29" s="113"/>
      <c r="S29" s="4"/>
    </row>
    <row r="30" spans="1:19" s="1" customForma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10"/>
      <c r="Q30" s="110"/>
      <c r="R30" s="110"/>
      <c r="S30" s="110"/>
    </row>
    <row r="31" spans="1:19" s="1" customFormat="1" x14ac:dyDescent="0.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9" s="1" customFormat="1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</sheetData>
  <sheetProtection sheet="1" objects="1" scenarios="1"/>
  <mergeCells count="1">
    <mergeCell ref="C4:D4"/>
  </mergeCells>
  <phoneticPr fontId="7" type="noConversion"/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Line="0" autoPict="0" macro="[0]!slett_timetillegg">
                <anchor moveWithCells="1" sizeWithCells="1">
                  <from>
                    <xdr:col>3</xdr:col>
                    <xdr:colOff>1866900</xdr:colOff>
                    <xdr:row>0</xdr:row>
                    <xdr:rowOff>63500</xdr:rowOff>
                  </from>
                  <to>
                    <xdr:col>4</xdr:col>
                    <xdr:colOff>698500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6" r:id="rId4" name="Button 2">
              <controlPr defaultSize="0" print="0" autoFill="0" autoLine="0" autoPict="0" macro="[0]!selvkost">
                <anchor moveWithCells="1" sizeWithCells="1">
                  <from>
                    <xdr:col>0</xdr:col>
                    <xdr:colOff>25400</xdr:colOff>
                    <xdr:row>0</xdr:row>
                    <xdr:rowOff>76200</xdr:rowOff>
                  </from>
                  <to>
                    <xdr:col>1</xdr:col>
                    <xdr:colOff>660400</xdr:colOff>
                    <xdr:row>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7" r:id="rId5" name="Button 3">
              <controlPr defaultSize="0" print="0" autoFill="0" autoLine="0" autoPict="0" macro="[0]!bidrag">
                <anchor moveWithCells="1" sizeWithCells="1">
                  <from>
                    <xdr:col>1</xdr:col>
                    <xdr:colOff>673100</xdr:colOff>
                    <xdr:row>0</xdr:row>
                    <xdr:rowOff>76200</xdr:rowOff>
                  </from>
                  <to>
                    <xdr:col>2</xdr:col>
                    <xdr:colOff>139700</xdr:colOff>
                    <xdr:row>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8" r:id="rId6" name="Button 4">
              <controlPr defaultSize="0" print="0" autoFill="0" autoLine="0" autoPict="0" macro="[0]!topp">
                <anchor moveWithCells="1" sizeWithCells="1">
                  <from>
                    <xdr:col>4</xdr:col>
                    <xdr:colOff>698500</xdr:colOff>
                    <xdr:row>0</xdr:row>
                    <xdr:rowOff>63500</xdr:rowOff>
                  </from>
                  <to>
                    <xdr:col>5</xdr:col>
                    <xdr:colOff>495300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9" r:id="rId7" name="Button 5">
              <controlPr defaultSize="0" print="0" autoFill="0" autoLine="0" autoPict="0" macro="[0]!paaslag">
                <anchor moveWithCells="1" sizeWithCells="1">
                  <from>
                    <xdr:col>3</xdr:col>
                    <xdr:colOff>88900</xdr:colOff>
                    <xdr:row>0</xdr:row>
                    <xdr:rowOff>76200</xdr:rowOff>
                  </from>
                  <to>
                    <xdr:col>3</xdr:col>
                    <xdr:colOff>876300</xdr:colOff>
                    <xdr:row>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4" r:id="rId8" name="Drop Down 10">
              <controlPr defaultSize="0" autoLine="0" autoPict="0">
                <anchor moveWithCells="1">
                  <from>
                    <xdr:col>3</xdr:col>
                    <xdr:colOff>1435100</xdr:colOff>
                    <xdr:row>9</xdr:row>
                    <xdr:rowOff>88900</xdr:rowOff>
                  </from>
                  <to>
                    <xdr:col>6</xdr:col>
                    <xdr:colOff>469900</xdr:colOff>
                    <xdr:row>11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5" r:id="rId9" name="Button 11">
              <controlPr defaultSize="0" print="0" autoFill="0" autoLine="0" autoPict="0" macro="[0]!avanse">
                <anchor moveWithCells="1" sizeWithCells="1">
                  <from>
                    <xdr:col>2</xdr:col>
                    <xdr:colOff>152400</xdr:colOff>
                    <xdr:row>0</xdr:row>
                    <xdr:rowOff>76200</xdr:rowOff>
                  </from>
                  <to>
                    <xdr:col>3</xdr:col>
                    <xdr:colOff>76200</xdr:colOff>
                    <xdr:row>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3" r:id="rId10" name="Button 19">
              <controlPr defaultSize="0" print="0" autoFill="0" autoLine="0" autoPict="0" macro="[0]!Timepris">
                <anchor moveWithCells="1" sizeWithCells="1">
                  <from>
                    <xdr:col>3</xdr:col>
                    <xdr:colOff>901700</xdr:colOff>
                    <xdr:row>0</xdr:row>
                    <xdr:rowOff>63500</xdr:rowOff>
                  </from>
                  <to>
                    <xdr:col>3</xdr:col>
                    <xdr:colOff>1828800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 enableFormatConditionsCalculation="0"/>
  <dimension ref="A1:P176"/>
  <sheetViews>
    <sheetView showGridLines="0" workbookViewId="0"/>
  </sheetViews>
  <sheetFormatPr baseColWidth="10" defaultRowHeight="13" x14ac:dyDescent="0.15"/>
  <cols>
    <col min="1" max="16384" width="10.83203125" style="14"/>
  </cols>
  <sheetData>
    <row r="1" spans="1:16" s="160" customFormat="1" ht="19" x14ac:dyDescent="0.25">
      <c r="A1" s="157" t="s">
        <v>44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</row>
    <row r="2" spans="1:16" s="160" customFormat="1" ht="14" customHeight="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59"/>
    </row>
    <row r="3" spans="1:16" s="160" customFormat="1" ht="19" x14ac:dyDescent="0.25">
      <c r="A3" s="157" t="s">
        <v>45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9"/>
    </row>
    <row r="4" spans="1:16" s="159" customFormat="1" ht="15" x14ac:dyDescent="0.2"/>
    <row r="5" spans="1:16" s="159" customFormat="1" ht="15" x14ac:dyDescent="0.2">
      <c r="A5" s="159" t="s">
        <v>86</v>
      </c>
    </row>
    <row r="6" spans="1:16" s="159" customFormat="1" ht="15" x14ac:dyDescent="0.2"/>
    <row r="7" spans="1:16" s="159" customFormat="1" ht="15" x14ac:dyDescent="0.2"/>
    <row r="8" spans="1:16" s="159" customFormat="1" ht="15" x14ac:dyDescent="0.2"/>
    <row r="9" spans="1:16" s="159" customFormat="1" ht="15" x14ac:dyDescent="0.2"/>
    <row r="10" spans="1:16" s="159" customFormat="1" ht="15" x14ac:dyDescent="0.2"/>
    <row r="11" spans="1:16" s="159" customFormat="1" ht="11" customHeight="1" x14ac:dyDescent="0.2"/>
    <row r="12" spans="1:16" s="159" customFormat="1" ht="15" x14ac:dyDescent="0.2">
      <c r="E12" s="163"/>
    </row>
    <row r="13" spans="1:16" s="159" customFormat="1" ht="15" x14ac:dyDescent="0.2">
      <c r="E13" s="163"/>
    </row>
    <row r="14" spans="1:16" s="159" customFormat="1" ht="15" x14ac:dyDescent="0.2">
      <c r="E14" s="163"/>
    </row>
    <row r="15" spans="1:16" s="159" customFormat="1" ht="15" x14ac:dyDescent="0.2">
      <c r="E15" s="163"/>
    </row>
    <row r="16" spans="1:16" s="159" customFormat="1" ht="15" x14ac:dyDescent="0.2">
      <c r="E16" s="163"/>
    </row>
    <row r="17" spans="5:5" s="159" customFormat="1" ht="15" x14ac:dyDescent="0.2">
      <c r="E17" s="163"/>
    </row>
    <row r="18" spans="5:5" s="159" customFormat="1" ht="15" x14ac:dyDescent="0.2">
      <c r="E18" s="163"/>
    </row>
    <row r="19" spans="5:5" s="159" customFormat="1" ht="15" x14ac:dyDescent="0.2">
      <c r="E19" s="163"/>
    </row>
    <row r="20" spans="5:5" s="159" customFormat="1" ht="15" x14ac:dyDescent="0.2">
      <c r="E20" s="163"/>
    </row>
    <row r="21" spans="5:5" s="159" customFormat="1" ht="15" x14ac:dyDescent="0.2">
      <c r="E21" s="163"/>
    </row>
    <row r="22" spans="5:5" s="159" customFormat="1" ht="15" x14ac:dyDescent="0.2">
      <c r="E22" s="163"/>
    </row>
    <row r="23" spans="5:5" s="159" customFormat="1" ht="15" x14ac:dyDescent="0.2">
      <c r="E23" s="163"/>
    </row>
    <row r="24" spans="5:5" s="159" customFormat="1" ht="15" x14ac:dyDescent="0.2">
      <c r="E24" s="163"/>
    </row>
    <row r="25" spans="5:5" s="159" customFormat="1" ht="15" x14ac:dyDescent="0.2">
      <c r="E25" s="163"/>
    </row>
    <row r="26" spans="5:5" s="159" customFormat="1" ht="15" x14ac:dyDescent="0.2">
      <c r="E26" s="163"/>
    </row>
    <row r="27" spans="5:5" s="159" customFormat="1" ht="15" x14ac:dyDescent="0.2">
      <c r="E27" s="163"/>
    </row>
    <row r="46" spans="1:16" s="160" customFormat="1" ht="19" x14ac:dyDescent="0.25">
      <c r="A46" s="157" t="s">
        <v>46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1:16" s="159" customFormat="1" ht="15" x14ac:dyDescent="0.2"/>
    <row r="48" spans="1:16" s="159" customFormat="1" ht="15" x14ac:dyDescent="0.2"/>
    <row r="49" spans="5:5" s="159" customFormat="1" ht="15" x14ac:dyDescent="0.2"/>
    <row r="50" spans="5:5" s="159" customFormat="1" ht="15" x14ac:dyDescent="0.2"/>
    <row r="51" spans="5:5" s="159" customFormat="1" ht="15" x14ac:dyDescent="0.2"/>
    <row r="52" spans="5:5" s="159" customFormat="1" ht="11" customHeight="1" x14ac:dyDescent="0.2"/>
    <row r="53" spans="5:5" s="159" customFormat="1" ht="15" x14ac:dyDescent="0.2">
      <c r="E53" s="163"/>
    </row>
    <row r="54" spans="5:5" s="159" customFormat="1" ht="15" x14ac:dyDescent="0.2">
      <c r="E54" s="163"/>
    </row>
    <row r="55" spans="5:5" s="159" customFormat="1" ht="15" x14ac:dyDescent="0.2">
      <c r="E55" s="163"/>
    </row>
    <row r="56" spans="5:5" s="159" customFormat="1" ht="15" x14ac:dyDescent="0.2">
      <c r="E56" s="163"/>
    </row>
    <row r="57" spans="5:5" s="159" customFormat="1" ht="15" x14ac:dyDescent="0.2">
      <c r="E57" s="163"/>
    </row>
    <row r="58" spans="5:5" s="159" customFormat="1" ht="15" x14ac:dyDescent="0.2">
      <c r="E58" s="163"/>
    </row>
    <row r="59" spans="5:5" s="159" customFormat="1" ht="15" x14ac:dyDescent="0.2">
      <c r="E59" s="163"/>
    </row>
    <row r="60" spans="5:5" s="159" customFormat="1" ht="15" x14ac:dyDescent="0.2">
      <c r="E60" s="163"/>
    </row>
    <row r="61" spans="5:5" s="159" customFormat="1" ht="15" x14ac:dyDescent="0.2">
      <c r="E61" s="163"/>
    </row>
    <row r="62" spans="5:5" s="159" customFormat="1" ht="15" x14ac:dyDescent="0.2">
      <c r="E62" s="163"/>
    </row>
    <row r="63" spans="5:5" s="159" customFormat="1" ht="15" x14ac:dyDescent="0.2">
      <c r="E63" s="163"/>
    </row>
    <row r="64" spans="5:5" s="159" customFormat="1" ht="15" x14ac:dyDescent="0.2">
      <c r="E64" s="163"/>
    </row>
    <row r="65" spans="5:5" s="159" customFormat="1" ht="15" x14ac:dyDescent="0.2">
      <c r="E65" s="163"/>
    </row>
    <row r="66" spans="5:5" s="159" customFormat="1" ht="15" x14ac:dyDescent="0.2">
      <c r="E66" s="163"/>
    </row>
    <row r="67" spans="5:5" s="159" customFormat="1" ht="15" x14ac:dyDescent="0.2">
      <c r="E67" s="163"/>
    </row>
    <row r="68" spans="5:5" s="159" customFormat="1" ht="15" x14ac:dyDescent="0.2">
      <c r="E68" s="163"/>
    </row>
    <row r="88" spans="1:16" s="159" customFormat="1" ht="15" x14ac:dyDescent="0.2"/>
    <row r="89" spans="1:16" s="159" customFormat="1" ht="15" x14ac:dyDescent="0.2"/>
    <row r="90" spans="1:16" s="159" customFormat="1" ht="15" x14ac:dyDescent="0.2"/>
    <row r="91" spans="1:16" s="160" customFormat="1" ht="19" x14ac:dyDescent="0.25">
      <c r="A91" s="157" t="s">
        <v>47</v>
      </c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</row>
    <row r="93" spans="1:16" x14ac:dyDescent="0.15">
      <c r="A93" s="14" t="s">
        <v>48</v>
      </c>
    </row>
    <row r="121" spans="1:16" s="160" customFormat="1" ht="19" x14ac:dyDescent="0.25">
      <c r="A121" s="157" t="s">
        <v>49</v>
      </c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9"/>
    </row>
    <row r="140" spans="1:16" s="160" customFormat="1" ht="19" x14ac:dyDescent="0.25">
      <c r="A140" s="157" t="s">
        <v>80</v>
      </c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9"/>
    </row>
    <row r="176" spans="1:16" s="160" customFormat="1" ht="19" x14ac:dyDescent="0.25">
      <c r="A176" s="157" t="s">
        <v>85</v>
      </c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9"/>
    </row>
  </sheetData>
  <sheetProtection sheet="1" objects="1" scenarios="1"/>
  <phoneticPr fontId="7" type="noConversion"/>
  <pageMargins left="0.35" right="0.35" top="0.5" bottom="0.5" header="0.3" footer="0.3"/>
  <pageSetup paperSize="9" scale="80" orientation="landscape" horizontalDpi="0" verticalDpi="0"/>
  <headerFooter>
    <oddFooter>&amp;L&amp;K000000Johs Totland 20©14&amp;C&amp;K000000&amp;F &amp;A&amp;R&amp;K000000Side &amp;P</oddFooter>
  </headerFooter>
  <rowBreaks count="1" manualBreakCount="1">
    <brk id="174" max="16383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Line="0" autoPict="0" macro="[0]!tilbake">
                <anchor moveWithCells="1" sizeWithCells="1">
                  <from>
                    <xdr:col>15</xdr:col>
                    <xdr:colOff>495300</xdr:colOff>
                    <xdr:row>0</xdr:row>
                    <xdr:rowOff>127000</xdr:rowOff>
                  </from>
                  <to>
                    <xdr:col>16</xdr:col>
                    <xdr:colOff>546100</xdr:colOff>
                    <xdr:row>1</xdr:row>
                    <xdr:rowOff>203200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Selvkostmetoden</vt:lpstr>
      <vt:lpstr>Bidragsmetoden</vt:lpstr>
      <vt:lpstr>Avanse</vt:lpstr>
      <vt:lpstr>Paaslag</vt:lpstr>
      <vt:lpstr>Timer timepris</vt:lpstr>
      <vt:lpstr>Timer tillegg</vt:lpstr>
      <vt:lpstr>Hjelp</vt:lpstr>
    </vt:vector>
  </TitlesOfParts>
  <Company>Lindås Gymnas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Johs Totland</cp:lastModifiedBy>
  <cp:lastPrinted>2015-12-04T07:53:01Z</cp:lastPrinted>
  <dcterms:created xsi:type="dcterms:W3CDTF">1997-09-11T13:35:25Z</dcterms:created>
  <dcterms:modified xsi:type="dcterms:W3CDTF">2016-08-25T08:40:29Z</dcterms:modified>
</cp:coreProperties>
</file>