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7.xml" ContentType="application/vnd.ms-excel.controlpropertie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 codeName="{8C4F1C90-05EB-6A55-5F09-09C24B55AC0B}"/>
  <workbookPr showInkAnnotation="0" codeName="ThisWorkbook" autoCompressPictures="0"/>
  <bookViews>
    <workbookView xWindow="0" yWindow="465" windowWidth="29040" windowHeight="16440"/>
  </bookViews>
  <sheets>
    <sheet name="Budsjettkontroll" sheetId="1" r:id="rId1"/>
    <sheet name="Hjelp" sheetId="2" r:id="rId2"/>
  </sheets>
  <functionGroups builtInGroupCount="17"/>
  <definedNames>
    <definedName name="anbud">Budsjettkontroll!$D$41</definedName>
    <definedName name="andå">Budsjettkontroll!$E$41</definedName>
    <definedName name="anfå">Budsjettkontroll!#REF!</definedName>
    <definedName name="avrund">Budsjettkontroll!$X$11</definedName>
    <definedName name="budsjett">Budsjettkontroll!$D$15:$D$63</definedName>
    <definedName name="ekbud">Budsjettkontroll!$D$50</definedName>
    <definedName name="ekdå">Budsjettkontroll!$E$50</definedName>
    <definedName name="ekfå">Budsjettkontroll!#REF!</definedName>
    <definedName name="hjelp">#REF!</definedName>
    <definedName name="januar">#REF!</definedName>
    <definedName name="kgbud">Budsjettkontroll!$D$62</definedName>
    <definedName name="kgdå">Budsjettkontroll!$E$62</definedName>
    <definedName name="kgfå">Budsjettkontroll!#REF!</definedName>
    <definedName name="kkbud">Budsjettkontroll!$D$56</definedName>
    <definedName name="kkbudpluss">Budsjettkontroll!#REF!</definedName>
    <definedName name="kkjøp">Budsjettkontroll!#REF!</definedName>
    <definedName name="kroner">Budsjettkontroll!#REF!</definedName>
    <definedName name="ksalg">Budsjettkontroll!#REF!</definedName>
    <definedName name="ktkbud">Budsjettkontroll!#REF!</definedName>
    <definedName name="ktkp">Budsjettkontroll!#REF!</definedName>
    <definedName name="ktlbud">Budsjettkontroll!#REF!</definedName>
    <definedName name="ktlp">Budsjettkontroll!#REF!</definedName>
    <definedName name="kunderbud">Budsjettkontroll!$D$44</definedName>
    <definedName name="kunderdå">Budsjettkontroll!$E$44</definedName>
    <definedName name="kunderfå">Budsjettkontroll!#REF!</definedName>
    <definedName name="levgjeldbud">Budsjettkontroll!$D$57</definedName>
    <definedName name="levgjelddå">Budsjettkontroll!$E$57</definedName>
    <definedName name="levgjeldfå">Budsjettkontroll!#REF!</definedName>
    <definedName name="lgbud">Budsjettkontroll!$D$54</definedName>
    <definedName name="lgdå">Budsjettkontroll!$E$54</definedName>
    <definedName name="lgfå">Budsjettkontroll!#REF!</definedName>
    <definedName name="ltbud">Budsjettkontroll!#REF!</definedName>
    <definedName name="ltp">Budsjettkontroll!#REF!</definedName>
    <definedName name="mva">Budsjettkontroll!$F$10</definedName>
    <definedName name="nokkel">Budsjettkontroll!$N$75:$N$85</definedName>
    <definedName name="nullstille">#REF!</definedName>
    <definedName name="ny">Budsjettkontroll!$F$10</definedName>
    <definedName name="ombud">Budsjettkontroll!$D$47</definedName>
    <definedName name="omdå">Budsjettkontroll!$E$47</definedName>
    <definedName name="omfå">Budsjettkontroll!#REF!</definedName>
    <definedName name="prosent">Budsjettkontroll!#REF!</definedName>
    <definedName name="_xlnm.Recorder">#REF!</definedName>
    <definedName name="regnskap">Budsjettkontroll!$E$15:$E$63</definedName>
    <definedName name="regnskapfå">Budsjettkontroll!#REF!</definedName>
    <definedName name="rentekostnbud">Budsjettkontroll!$D$30</definedName>
    <definedName name="rentekostndå">Budsjettkontroll!$E$30</definedName>
    <definedName name="rentekostnfå">Budsjettkontroll!#REF!</definedName>
    <definedName name="resfeopbud">Budsjettkontroll!$D$31</definedName>
    <definedName name="resfeopdå">Budsjettkontroll!$E$31</definedName>
    <definedName name="resfeopfå">Budsjettkontroll!#REF!</definedName>
    <definedName name="salgbud">Budsjettkontroll!$D$16</definedName>
    <definedName name="salgdå">Budsjettkontroll!$E$16</definedName>
    <definedName name="salgfå">Budsjettkontroll!#REF!</definedName>
    <definedName name="skjul">#REF!</definedName>
    <definedName name="test" xlm="1" functionGroupId="14">#N/A</definedName>
    <definedName name="tilbake">#REF!</definedName>
    <definedName name="tkbud">Budsjettkontroll!$D$48</definedName>
    <definedName name="tkdå">Budsjettkontroll!$E$48</definedName>
    <definedName name="tkfå">Budsjettkontroll!#REF!</definedName>
    <definedName name="_xlnm.Print_Area" localSheetId="0">Budsjettkontroll!$N$10:$S$73</definedName>
    <definedName name="varekostbud">Budsjettkontroll!$D$19</definedName>
    <definedName name="varekostdå">Budsjettkontroll!$E$19</definedName>
    <definedName name="varekostfå">Budsjettkontroll!#REF!</definedName>
    <definedName name="vis">#REF!</definedName>
    <definedName name="vlbud">Budsjettkontroll!$D$43</definedName>
    <definedName name="vldå">Budsjettkontroll!$E$43</definedName>
    <definedName name="vlfå">Budsjettkontroll!#REF!</definedName>
    <definedName name="år">Budsjettkontroll!$F$8</definedName>
  </definedName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3" i="1" l="1"/>
  <c r="D13" i="1"/>
  <c r="I6" i="1"/>
  <c r="I5" i="1"/>
  <c r="F23" i="1"/>
  <c r="G23" i="1"/>
  <c r="S23" i="1"/>
  <c r="R23" i="1"/>
  <c r="Q23" i="1"/>
  <c r="P23" i="1"/>
  <c r="N23" i="1"/>
  <c r="F22" i="1"/>
  <c r="G22" i="1"/>
  <c r="S22" i="1"/>
  <c r="R22" i="1"/>
  <c r="Q22" i="1"/>
  <c r="P22" i="1"/>
  <c r="N22" i="1"/>
  <c r="F21" i="1"/>
  <c r="G21" i="1"/>
  <c r="S21" i="1"/>
  <c r="R21" i="1"/>
  <c r="Q21" i="1"/>
  <c r="P21" i="1"/>
  <c r="N21" i="1"/>
  <c r="F20" i="1"/>
  <c r="G20" i="1"/>
  <c r="S20" i="1"/>
  <c r="R20" i="1"/>
  <c r="Q20" i="1"/>
  <c r="P20" i="1"/>
  <c r="N20" i="1"/>
  <c r="Q65" i="1"/>
  <c r="R65" i="1"/>
  <c r="S65" i="1"/>
  <c r="Q66" i="1"/>
  <c r="R66" i="1"/>
  <c r="S66" i="1"/>
  <c r="D5" i="1"/>
  <c r="Q67" i="1"/>
  <c r="E5" i="1"/>
  <c r="R67" i="1"/>
  <c r="F5" i="1"/>
  <c r="S67" i="1"/>
  <c r="D6" i="1"/>
  <c r="Q68" i="1"/>
  <c r="E6" i="1"/>
  <c r="R68" i="1"/>
  <c r="F6" i="1"/>
  <c r="S68" i="1"/>
  <c r="E47" i="1"/>
  <c r="E41" i="1"/>
  <c r="E48" i="1"/>
  <c r="E62" i="1"/>
  <c r="E54" i="1"/>
  <c r="E50" i="1"/>
  <c r="E18" i="1"/>
  <c r="E27" i="1"/>
  <c r="E28" i="1"/>
  <c r="E31" i="1"/>
  <c r="C6" i="1"/>
  <c r="D47" i="1"/>
  <c r="D41" i="1"/>
  <c r="D48" i="1"/>
  <c r="D62" i="1"/>
  <c r="D54" i="1"/>
  <c r="D50" i="1"/>
  <c r="D18" i="1"/>
  <c r="D27" i="1"/>
  <c r="D28" i="1"/>
  <c r="D31" i="1"/>
  <c r="C5" i="1"/>
  <c r="E33" i="1"/>
  <c r="E34" i="1"/>
  <c r="D33" i="1"/>
  <c r="D34" i="1"/>
  <c r="F32" i="1"/>
  <c r="R32" i="1"/>
  <c r="F30" i="1"/>
  <c r="F26" i="1"/>
  <c r="R26" i="1"/>
  <c r="F25" i="1"/>
  <c r="F24" i="1"/>
  <c r="R24" i="1"/>
  <c r="F17" i="1"/>
  <c r="F19" i="1"/>
  <c r="F16" i="1"/>
  <c r="R16" i="1"/>
  <c r="F44" i="1"/>
  <c r="G44" i="1"/>
  <c r="S44" i="1"/>
  <c r="P57" i="1"/>
  <c r="P60" i="1"/>
  <c r="F60" i="1"/>
  <c r="R60" i="1"/>
  <c r="N60" i="1"/>
  <c r="Q60" i="1"/>
  <c r="P58" i="1"/>
  <c r="F58" i="1"/>
  <c r="N58" i="1"/>
  <c r="Q58" i="1"/>
  <c r="R58" i="1"/>
  <c r="N10" i="1"/>
  <c r="N12" i="1"/>
  <c r="E14" i="1"/>
  <c r="D14" i="1"/>
  <c r="B5" i="1"/>
  <c r="F41" i="1"/>
  <c r="R41" i="1"/>
  <c r="G39" i="1"/>
  <c r="S39" i="1"/>
  <c r="P43" i="1"/>
  <c r="F43" i="1"/>
  <c r="F45" i="1"/>
  <c r="R45" i="1"/>
  <c r="F46" i="1"/>
  <c r="R46" i="1"/>
  <c r="F47" i="1"/>
  <c r="P56" i="1"/>
  <c r="G61" i="1"/>
  <c r="S61" i="1"/>
  <c r="F52" i="1"/>
  <c r="F53" i="1"/>
  <c r="F54" i="1"/>
  <c r="R54" i="1"/>
  <c r="F56" i="1"/>
  <c r="F57" i="1"/>
  <c r="R57" i="1"/>
  <c r="F59" i="1"/>
  <c r="F61" i="1"/>
  <c r="F62" i="1"/>
  <c r="F39" i="1"/>
  <c r="F40" i="1"/>
  <c r="F38" i="1"/>
  <c r="R38" i="1"/>
  <c r="F18" i="1"/>
  <c r="P24" i="1"/>
  <c r="P26" i="1"/>
  <c r="F29" i="1"/>
  <c r="P32" i="1"/>
  <c r="N42" i="1"/>
  <c r="P42" i="1"/>
  <c r="Q42" i="1"/>
  <c r="R42" i="1"/>
  <c r="S42" i="1"/>
  <c r="N18" i="1"/>
  <c r="Q18" i="1"/>
  <c r="R18" i="1"/>
  <c r="P17" i="1"/>
  <c r="Q17" i="1"/>
  <c r="R17" i="1"/>
  <c r="N33" i="1"/>
  <c r="G32" i="1"/>
  <c r="S32" i="1"/>
  <c r="Q32" i="1"/>
  <c r="N32" i="1"/>
  <c r="G16" i="1"/>
  <c r="S16" i="1"/>
  <c r="N16" i="1"/>
  <c r="P16" i="1"/>
  <c r="Q16" i="1"/>
  <c r="Q43" i="1"/>
  <c r="Q54" i="1"/>
  <c r="Q73" i="1"/>
  <c r="P73" i="1"/>
  <c r="T67" i="1"/>
  <c r="T68" i="1"/>
  <c r="G53" i="1"/>
  <c r="S53" i="1"/>
  <c r="R53" i="1"/>
  <c r="Q53" i="1"/>
  <c r="G52" i="1"/>
  <c r="S52" i="1"/>
  <c r="R52" i="1"/>
  <c r="Q52" i="1"/>
  <c r="P52" i="1"/>
  <c r="G51" i="1"/>
  <c r="S51" i="1"/>
  <c r="R51" i="1"/>
  <c r="Q51" i="1"/>
  <c r="P51" i="1"/>
  <c r="R61" i="1"/>
  <c r="Q61" i="1"/>
  <c r="P61" i="1"/>
  <c r="G57" i="1"/>
  <c r="S57" i="1"/>
  <c r="Q57" i="1"/>
  <c r="G59" i="1"/>
  <c r="S59" i="1"/>
  <c r="R59" i="1"/>
  <c r="Q59" i="1"/>
  <c r="P59" i="1"/>
  <c r="G55" i="1"/>
  <c r="S55" i="1"/>
  <c r="R55" i="1"/>
  <c r="Q55" i="1"/>
  <c r="P55" i="1"/>
  <c r="G49" i="1"/>
  <c r="S49" i="1"/>
  <c r="R49" i="1"/>
  <c r="Q49" i="1"/>
  <c r="P49" i="1"/>
  <c r="G38" i="1"/>
  <c r="S38" i="1"/>
  <c r="Q38" i="1"/>
  <c r="P38" i="1"/>
  <c r="R39" i="1"/>
  <c r="Q39" i="1"/>
  <c r="P39" i="1"/>
  <c r="G40" i="1"/>
  <c r="S40" i="1"/>
  <c r="R40" i="1"/>
  <c r="Q40" i="1"/>
  <c r="P40" i="1"/>
  <c r="G37" i="1"/>
  <c r="S37" i="1"/>
  <c r="R37" i="1"/>
  <c r="Q37" i="1"/>
  <c r="P37" i="1"/>
  <c r="G45" i="1"/>
  <c r="S45" i="1"/>
  <c r="Q45" i="1"/>
  <c r="P45" i="1"/>
  <c r="R43" i="1"/>
  <c r="R44" i="1"/>
  <c r="Q44" i="1"/>
  <c r="P44" i="1"/>
  <c r="G46" i="1"/>
  <c r="S46" i="1"/>
  <c r="Q46" i="1"/>
  <c r="P46" i="1"/>
  <c r="G36" i="1"/>
  <c r="S36" i="1"/>
  <c r="R36" i="1"/>
  <c r="Q36" i="1"/>
  <c r="P36" i="1"/>
  <c r="G35" i="1"/>
  <c r="S35" i="1"/>
  <c r="R35" i="1"/>
  <c r="Q35" i="1"/>
  <c r="P35" i="1"/>
  <c r="G30" i="1"/>
  <c r="S30" i="1"/>
  <c r="R30" i="1"/>
  <c r="Q30" i="1"/>
  <c r="P30" i="1"/>
  <c r="R29" i="1"/>
  <c r="Q29" i="1"/>
  <c r="P29" i="1"/>
  <c r="Q27" i="1"/>
  <c r="G26" i="1"/>
  <c r="S26" i="1"/>
  <c r="Q26" i="1"/>
  <c r="G25" i="1"/>
  <c r="S25" i="1"/>
  <c r="R25" i="1"/>
  <c r="Q25" i="1"/>
  <c r="P25" i="1"/>
  <c r="G24" i="1"/>
  <c r="S24" i="1"/>
  <c r="Q24" i="1"/>
  <c r="G19" i="1"/>
  <c r="S19" i="1"/>
  <c r="R19" i="1"/>
  <c r="Q19" i="1"/>
  <c r="P19" i="1"/>
  <c r="S15" i="1"/>
  <c r="R15" i="1"/>
  <c r="Q15" i="1"/>
  <c r="P15" i="1"/>
  <c r="N25" i="1"/>
  <c r="N27" i="1"/>
  <c r="B6" i="1"/>
  <c r="O68" i="1"/>
  <c r="P12" i="1"/>
  <c r="Q12" i="1"/>
  <c r="R12" i="1"/>
  <c r="S12" i="1"/>
  <c r="P13" i="1"/>
  <c r="Q13" i="1"/>
  <c r="R13" i="1"/>
  <c r="S13" i="1"/>
  <c r="P14" i="1"/>
  <c r="Q14" i="1"/>
  <c r="R14" i="1"/>
  <c r="S14" i="1"/>
  <c r="N15" i="1"/>
  <c r="N17" i="1"/>
  <c r="N19" i="1"/>
  <c r="N24" i="1"/>
  <c r="N26" i="1"/>
  <c r="N28" i="1"/>
  <c r="N29" i="1"/>
  <c r="N30" i="1"/>
  <c r="N31" i="1"/>
  <c r="N34" i="1"/>
  <c r="N35" i="1"/>
  <c r="N36" i="1"/>
  <c r="N46" i="1"/>
  <c r="N44" i="1"/>
  <c r="N43" i="1"/>
  <c r="N45" i="1"/>
  <c r="N47" i="1"/>
  <c r="N37" i="1"/>
  <c r="N40" i="1"/>
  <c r="N39" i="1"/>
  <c r="N38" i="1"/>
  <c r="N41" i="1"/>
  <c r="N48" i="1"/>
  <c r="N49" i="1"/>
  <c r="N55" i="1"/>
  <c r="N56" i="1"/>
  <c r="N59" i="1"/>
  <c r="N57" i="1"/>
  <c r="N61" i="1"/>
  <c r="N62" i="1"/>
  <c r="N51" i="1"/>
  <c r="N52" i="1"/>
  <c r="N53" i="1"/>
  <c r="N54" i="1"/>
  <c r="N50" i="1"/>
  <c r="N63" i="1"/>
  <c r="R64" i="1"/>
  <c r="S64" i="1"/>
  <c r="N65" i="1"/>
  <c r="O65" i="1"/>
  <c r="P65" i="1"/>
  <c r="T65" i="1"/>
  <c r="N66" i="1"/>
  <c r="O66" i="1"/>
  <c r="P66" i="1"/>
  <c r="T66" i="1"/>
  <c r="N67" i="1"/>
  <c r="N68" i="1"/>
  <c r="N70" i="1"/>
  <c r="P70" i="1"/>
  <c r="Q70" i="1"/>
  <c r="R70" i="1"/>
  <c r="S70" i="1"/>
  <c r="P71" i="1"/>
  <c r="Q71" i="1"/>
  <c r="R71" i="1"/>
  <c r="S71" i="1"/>
  <c r="N72" i="1"/>
  <c r="N73" i="1"/>
  <c r="Q41" i="1"/>
  <c r="Q50" i="1"/>
  <c r="T73" i="1"/>
  <c r="R47" i="1"/>
  <c r="Q47" i="1"/>
  <c r="H6" i="1"/>
  <c r="S73" i="1"/>
  <c r="Q62" i="1"/>
  <c r="Q56" i="1"/>
  <c r="G56" i="1"/>
  <c r="S56" i="1"/>
  <c r="R62" i="1"/>
  <c r="R56" i="1"/>
  <c r="F48" i="1"/>
  <c r="R48" i="1"/>
  <c r="G6" i="1"/>
  <c r="R73" i="1"/>
  <c r="Q48" i="1"/>
  <c r="P27" i="1"/>
  <c r="F27" i="1"/>
  <c r="R27" i="1"/>
  <c r="G29" i="1"/>
  <c r="S29" i="1"/>
  <c r="Q28" i="1"/>
  <c r="F28" i="1"/>
  <c r="R28" i="1"/>
  <c r="E63" i="1"/>
  <c r="Q63" i="1"/>
  <c r="P68" i="1"/>
  <c r="F50" i="1"/>
  <c r="R50" i="1"/>
  <c r="Q31" i="1"/>
  <c r="D63" i="1"/>
  <c r="F63" i="1"/>
  <c r="R63" i="1"/>
  <c r="F31" i="1"/>
  <c r="R31" i="1"/>
  <c r="F33" i="1"/>
  <c r="R33" i="1"/>
  <c r="Q33" i="1"/>
  <c r="Q34" i="1"/>
  <c r="F34" i="1"/>
  <c r="R34" i="1"/>
  <c r="P54" i="1"/>
  <c r="G54" i="1"/>
  <c r="S54" i="1"/>
  <c r="G62" i="1"/>
  <c r="S62" i="1"/>
  <c r="O73" i="1"/>
  <c r="G43" i="1"/>
  <c r="S43" i="1"/>
  <c r="P53" i="1"/>
  <c r="G17" i="1"/>
  <c r="S17" i="1"/>
  <c r="P47" i="1"/>
  <c r="G60" i="1"/>
  <c r="S60" i="1"/>
  <c r="G41" i="1"/>
  <c r="S41" i="1"/>
  <c r="G47" i="1"/>
  <c r="S47" i="1"/>
  <c r="P62" i="1"/>
  <c r="P41" i="1"/>
  <c r="P50" i="1"/>
  <c r="T72" i="1"/>
  <c r="P48" i="1"/>
  <c r="G48" i="1"/>
  <c r="S48" i="1"/>
  <c r="G50" i="1"/>
  <c r="S50" i="1"/>
  <c r="G5" i="1"/>
  <c r="P18" i="1"/>
  <c r="G18" i="1"/>
  <c r="S18" i="1"/>
  <c r="G27" i="1"/>
  <c r="S27" i="1"/>
  <c r="G58" i="1"/>
  <c r="S58" i="1"/>
  <c r="P63" i="1"/>
  <c r="G63" i="1"/>
  <c r="S63" i="1"/>
  <c r="H5" i="1"/>
  <c r="P72" i="1"/>
  <c r="O67" i="1"/>
  <c r="O72" i="1"/>
  <c r="R72" i="1"/>
  <c r="P67" i="1"/>
  <c r="G28" i="1"/>
  <c r="S28" i="1"/>
  <c r="P28" i="1"/>
  <c r="S72" i="1"/>
  <c r="Q72" i="1"/>
  <c r="G31" i="1"/>
  <c r="S31" i="1"/>
  <c r="P31" i="1"/>
  <c r="G33" i="1"/>
  <c r="S33" i="1"/>
  <c r="P33" i="1"/>
  <c r="P34" i="1"/>
  <c r="G34" i="1"/>
  <c r="S34" i="1"/>
</calcChain>
</file>

<file path=xl/comments1.xml><?xml version="1.0" encoding="utf-8"?>
<comments xmlns="http://schemas.openxmlformats.org/spreadsheetml/2006/main">
  <authors>
    <author>Johs Totland</author>
    <author>ein nøgd Microsoft Office-brukar</author>
  </authors>
  <commentList>
    <comment ref="I4" authorId="0">
      <text>
        <r>
          <rPr>
            <sz val="9"/>
            <color indexed="81"/>
            <rFont val="Calibri"/>
            <family val="2"/>
            <scheme val="minor"/>
          </rPr>
          <t>Er det samme som arbeidskapital i % av varelager</t>
        </r>
      </text>
    </comment>
    <comment ref="F8" authorId="0">
      <text>
        <r>
          <rPr>
            <sz val="8"/>
            <color indexed="81"/>
            <rFont val="Tahoma"/>
            <family val="2"/>
          </rPr>
          <t>Registrer årstall for eksempel 2015</t>
        </r>
      </text>
    </comment>
    <comment ref="E14" authorId="1">
      <text>
        <r>
          <rPr>
            <sz val="8"/>
            <color indexed="81"/>
            <rFont val="Tahoma"/>
            <family val="2"/>
          </rPr>
          <t xml:space="preserve">I kollonne H kan du registrere regnskapet for inneværende år.
</t>
        </r>
      </text>
    </comment>
  </commentList>
</comments>
</file>

<file path=xl/sharedStrings.xml><?xml version="1.0" encoding="utf-8"?>
<sst xmlns="http://schemas.openxmlformats.org/spreadsheetml/2006/main" count="80" uniqueCount="75">
  <si>
    <t>Nøkkeltall</t>
  </si>
  <si>
    <t>Egenkapital-</t>
  </si>
  <si>
    <t>Gj. snittlig</t>
  </si>
  <si>
    <t>Gj. sn. kred.</t>
  </si>
  <si>
    <t>Egenkapital</t>
  </si>
  <si>
    <t>Arbeids-</t>
  </si>
  <si>
    <t>rentabilitet</t>
  </si>
  <si>
    <t>lagringstid</t>
  </si>
  <si>
    <t>tid kunder</t>
  </si>
  <si>
    <t>tid leverand.</t>
  </si>
  <si>
    <t>prosent</t>
  </si>
  <si>
    <t>kapital</t>
  </si>
  <si>
    <t>Regnskap</t>
  </si>
  <si>
    <t>Budsjett</t>
  </si>
  <si>
    <t>Navn/oppgave:</t>
  </si>
  <si>
    <t>Firma:</t>
  </si>
  <si>
    <t>Mva-prosent:</t>
  </si>
  <si>
    <t>Avvik</t>
  </si>
  <si>
    <t>i %</t>
  </si>
  <si>
    <t>Resultatregnskap</t>
  </si>
  <si>
    <t>Salgsinntekt</t>
  </si>
  <si>
    <t>Annen driftsinntekt</t>
  </si>
  <si>
    <t>Sum driftsinntekter</t>
  </si>
  <si>
    <t>Varekostnad</t>
  </si>
  <si>
    <t>Lønnskostnad</t>
  </si>
  <si>
    <t>Avskrivning</t>
  </si>
  <si>
    <t>Annen driftskostnad</t>
  </si>
  <si>
    <t>Sum driftskostnader</t>
  </si>
  <si>
    <t>Driftsresultat</t>
  </si>
  <si>
    <t>Rente- og annen finansinntekt</t>
  </si>
  <si>
    <t>Rente- og annen finanskostnad</t>
  </si>
  <si>
    <t>Ordinært resultat før skattekostnad</t>
  </si>
  <si>
    <t>Skattekostnad</t>
  </si>
  <si>
    <t>Ordinært resultat</t>
  </si>
  <si>
    <t>Årsresultat</t>
  </si>
  <si>
    <t>Balanse</t>
  </si>
  <si>
    <t>Eiendeler</t>
  </si>
  <si>
    <t>Anleggsmidler</t>
  </si>
  <si>
    <t>Tomter, bygninger og annen fast eiendom</t>
  </si>
  <si>
    <t>Maskiner og anlegg</t>
  </si>
  <si>
    <t>Driftsløsøre, inventar, verktøy m.v</t>
  </si>
  <si>
    <t>Sum anleggsmidler</t>
  </si>
  <si>
    <t>Omløpsmidler</t>
  </si>
  <si>
    <t>Varer</t>
  </si>
  <si>
    <t>Kundefordringer</t>
  </si>
  <si>
    <t>Andre fordringer</t>
  </si>
  <si>
    <t>Bankinnskudd, kontanter o.l</t>
  </si>
  <si>
    <t>Sum omløpsmidler</t>
  </si>
  <si>
    <t>Sum eiendeler</t>
  </si>
  <si>
    <t>Egenkapital og gjeld</t>
  </si>
  <si>
    <t>Langsiktig gjeld</t>
  </si>
  <si>
    <t>Gjeld til kredittinstitusjoner</t>
  </si>
  <si>
    <t>Øvrig langsiktig gjeld</t>
  </si>
  <si>
    <t>Sum langsiktig gjeld</t>
  </si>
  <si>
    <t>Kortsiktig gjeld</t>
  </si>
  <si>
    <t>Gjeld til kredittinstitusjoner (kassekreditt m.v)</t>
  </si>
  <si>
    <t>Leverandørgjeld</t>
  </si>
  <si>
    <t>Betalbar skatt</t>
  </si>
  <si>
    <t>Skyldige offentlige avgifter</t>
  </si>
  <si>
    <t>Utbytte</t>
  </si>
  <si>
    <t>Annen kortsiktig gjeld</t>
  </si>
  <si>
    <t>Sum kortsiktig gjeld</t>
  </si>
  <si>
    <t>Sum egenkapital og gjeld</t>
  </si>
  <si>
    <t>Langs. kap/</t>
  </si>
  <si>
    <t>AN + 1/2 VL</t>
  </si>
  <si>
    <t>Budsjettår:</t>
  </si>
  <si>
    <t>Periode:</t>
  </si>
  <si>
    <t>Registrering av inndata</t>
  </si>
  <si>
    <t>Hjelp til modellen Budsjettkontroll</t>
  </si>
  <si>
    <t>finansiering</t>
  </si>
  <si>
    <t>Langs. lager</t>
  </si>
  <si>
    <t xml:space="preserve">Modellen er bygget opp etter Norsk Standard for regnskapsrapporter. Du registrerer direkte fra rapporten i modellen. Tallene i bildet under er hentet fra eksamen i Økonomistyring H2014. </t>
  </si>
  <si>
    <t>Dersom postene under driftskostnader ikke er oppgitt iht til NS, kan du endre tekstene i modellen. Som du ser i bildet under er disse med blå skrift.</t>
  </si>
  <si>
    <t>Budsjettkontroll</t>
  </si>
  <si>
    <r>
      <t>Du kan også legge inn balansetall i modellen. Modellen vil da også beregne noen sentrale nøkkeltall som kan du se på ved å klikke på knappen "</t>
    </r>
    <r>
      <rPr>
        <i/>
        <sz val="11"/>
        <rFont val="Calibri"/>
        <scheme val="minor"/>
      </rPr>
      <t>Se på nøkkeltall</t>
    </r>
    <r>
      <rPr>
        <sz val="11"/>
        <rFont val="Calibri"/>
        <scheme val="minor"/>
      </rPr>
      <t>". Balansetall legges inn i henhold til Norsk Standard.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</si>
</sst>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0.0\ %"/>
    <numFmt numFmtId="165" formatCode="0\ &quot;dager&quot;"/>
    <numFmt numFmtId="166" formatCode="#,##0;[Red]\-#,##0;"/>
    <numFmt numFmtId="167" formatCode="\+#,##0.0\ %;[Red]\-#,##0.0\ %;"/>
    <numFmt numFmtId="168" formatCode="#,##0.0\ %;[Red]\-#,##0.0\ %;"/>
    <numFmt numFmtId="169" formatCode="\+#,##0;[Red]\-#,##0;"/>
    <numFmt numFmtId="170" formatCode="General;;"/>
    <numFmt numFmtId="171" formatCode="#,##0.0\ %;[Red]\-#,##0.0\ %;;"/>
    <numFmt numFmtId="172" formatCode="\+#,##0.0\ %;[Red]\-#,##0.0\ %;;"/>
    <numFmt numFmtId="173" formatCode="0\ &quot;dager&quot;;;"/>
  </numFmts>
  <fonts count="33">
    <font>
      <sz val="11"/>
      <name val="Times New Roman"/>
    </font>
    <font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u/>
      <sz val="10"/>
      <name val="Arial"/>
      <family val="2"/>
    </font>
    <font>
      <b/>
      <sz val="10"/>
      <color indexed="12"/>
      <name val="Arial"/>
      <family val="2"/>
    </font>
    <font>
      <b/>
      <sz val="13"/>
      <name val="Arial"/>
      <family val="2"/>
    </font>
    <font>
      <sz val="12"/>
      <name val="Arial"/>
      <family val="2"/>
    </font>
    <font>
      <sz val="8"/>
      <color indexed="81"/>
      <name val="Tahoma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10"/>
      <color indexed="56"/>
      <name val="Arial"/>
      <family val="2"/>
    </font>
    <font>
      <b/>
      <sz val="11"/>
      <color indexed="8"/>
      <name val="Arial"/>
      <family val="2"/>
    </font>
    <font>
      <sz val="10"/>
      <color indexed="12"/>
      <name val="Arial"/>
      <family val="2"/>
    </font>
    <font>
      <i/>
      <sz val="11"/>
      <color indexed="8"/>
      <name val="Arial"/>
      <family val="2"/>
    </font>
    <font>
      <sz val="8"/>
      <name val="Times New Roman"/>
      <family val="1"/>
    </font>
    <font>
      <u/>
      <sz val="11"/>
      <color theme="10"/>
      <name val="Times New Roman"/>
    </font>
    <font>
      <u/>
      <sz val="11"/>
      <color theme="11"/>
      <name val="Times New Roman"/>
    </font>
    <font>
      <sz val="10"/>
      <color rgb="FF0000FF"/>
      <name val="Arial"/>
    </font>
    <font>
      <b/>
      <sz val="14"/>
      <name val="Calibri"/>
      <family val="2"/>
      <scheme val="minor"/>
    </font>
    <font>
      <sz val="10"/>
      <name val="Calibri"/>
      <scheme val="minor"/>
    </font>
    <font>
      <sz val="11"/>
      <name val="Calibri"/>
      <scheme val="minor"/>
    </font>
    <font>
      <sz val="9"/>
      <color indexed="81"/>
      <name val="Calibri"/>
      <family val="2"/>
      <scheme val="minor"/>
    </font>
    <font>
      <i/>
      <sz val="11"/>
      <name val="Calibri"/>
      <scheme val="minor"/>
    </font>
    <font>
      <b/>
      <sz val="14"/>
      <color indexed="8"/>
      <name val="Arial"/>
    </font>
    <font>
      <b/>
      <sz val="10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22"/>
        <bgColor indexed="64"/>
      </patternFill>
    </fill>
    <fill>
      <patternFill patternType="mediumGray">
        <fgColor indexed="22"/>
        <bgColor indexed="22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22"/>
      </patternFill>
    </fill>
    <fill>
      <patternFill patternType="solid">
        <fgColor indexed="22"/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239">
    <xf numFmtId="0" fontId="0" fillId="0" borderId="0" xfId="0"/>
    <xf numFmtId="0" fontId="3" fillId="2" borderId="0" xfId="0" applyFont="1" applyFill="1" applyProtection="1"/>
    <xf numFmtId="166" fontId="3" fillId="2" borderId="0" xfId="0" applyNumberFormat="1" applyFont="1" applyFill="1" applyProtection="1"/>
    <xf numFmtId="171" fontId="3" fillId="2" borderId="0" xfId="1" applyNumberFormat="1" applyFont="1" applyFill="1" applyProtection="1"/>
    <xf numFmtId="0" fontId="4" fillId="2" borderId="0" xfId="0" applyFont="1" applyFill="1" applyProtection="1"/>
    <xf numFmtId="166" fontId="4" fillId="2" borderId="0" xfId="0" applyNumberFormat="1" applyFont="1" applyFill="1" applyProtection="1"/>
    <xf numFmtId="169" fontId="4" fillId="2" borderId="0" xfId="0" applyNumberFormat="1" applyFont="1" applyFill="1" applyProtection="1"/>
    <xf numFmtId="0" fontId="3" fillId="0" borderId="0" xfId="0" applyFont="1" applyProtection="1"/>
    <xf numFmtId="0" fontId="3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166" fontId="4" fillId="0" borderId="0" xfId="0" applyNumberFormat="1" applyFont="1" applyAlignment="1" applyProtection="1">
      <alignment horizontal="center"/>
    </xf>
    <xf numFmtId="169" fontId="4" fillId="0" borderId="0" xfId="0" applyNumberFormat="1" applyFont="1" applyAlignment="1" applyProtection="1">
      <alignment horizontal="center"/>
    </xf>
    <xf numFmtId="0" fontId="7" fillId="0" borderId="0" xfId="0" applyFont="1" applyProtection="1"/>
    <xf numFmtId="0" fontId="8" fillId="0" borderId="0" xfId="0" applyFont="1" applyProtection="1"/>
    <xf numFmtId="166" fontId="8" fillId="0" borderId="0" xfId="0" applyNumberFormat="1" applyFont="1" applyProtection="1"/>
    <xf numFmtId="169" fontId="8" fillId="0" borderId="0" xfId="0" applyNumberFormat="1" applyFont="1" applyProtection="1"/>
    <xf numFmtId="0" fontId="4" fillId="0" borderId="0" xfId="0" applyFont="1" applyProtection="1"/>
    <xf numFmtId="0" fontId="4" fillId="0" borderId="1" xfId="0" applyFont="1" applyBorder="1" applyProtection="1"/>
    <xf numFmtId="166" fontId="5" fillId="0" borderId="2" xfId="0" applyNumberFormat="1" applyFont="1" applyBorder="1" applyAlignment="1" applyProtection="1">
      <alignment horizontal="center"/>
    </xf>
    <xf numFmtId="166" fontId="5" fillId="0" borderId="3" xfId="0" applyNumberFormat="1" applyFont="1" applyBorder="1" applyAlignment="1" applyProtection="1">
      <alignment horizontal="center"/>
    </xf>
    <xf numFmtId="169" fontId="5" fillId="0" borderId="3" xfId="0" applyNumberFormat="1" applyFont="1" applyBorder="1" applyAlignment="1" applyProtection="1">
      <alignment horizontal="center"/>
    </xf>
    <xf numFmtId="169" fontId="5" fillId="0" borderId="4" xfId="0" applyNumberFormat="1" applyFont="1" applyBorder="1" applyAlignment="1" applyProtection="1">
      <alignment horizontal="center"/>
    </xf>
    <xf numFmtId="0" fontId="2" fillId="3" borderId="5" xfId="0" quotePrefix="1" applyFont="1" applyFill="1" applyBorder="1" applyAlignment="1" applyProtection="1">
      <alignment horizontal="left"/>
    </xf>
    <xf numFmtId="166" fontId="2" fillId="3" borderId="6" xfId="0" applyNumberFormat="1" applyFont="1" applyFill="1" applyBorder="1" applyAlignment="1" applyProtection="1">
      <alignment horizontal="center"/>
    </xf>
    <xf numFmtId="166" fontId="2" fillId="3" borderId="8" xfId="0" applyNumberFormat="1" applyFont="1" applyFill="1" applyBorder="1" applyAlignment="1" applyProtection="1">
      <alignment horizontal="center"/>
    </xf>
    <xf numFmtId="0" fontId="2" fillId="3" borderId="9" xfId="1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0" fontId="4" fillId="0" borderId="0" xfId="0" applyFont="1" applyBorder="1" applyProtection="1"/>
    <xf numFmtId="166" fontId="5" fillId="0" borderId="11" xfId="0" applyNumberFormat="1" applyFont="1" applyBorder="1" applyAlignment="1" applyProtection="1">
      <alignment horizontal="center"/>
    </xf>
    <xf numFmtId="166" fontId="5" fillId="0" borderId="6" xfId="0" applyNumberFormat="1" applyFont="1" applyBorder="1" applyAlignment="1" applyProtection="1">
      <alignment horizontal="center"/>
    </xf>
    <xf numFmtId="169" fontId="5" fillId="0" borderId="6" xfId="0" applyNumberFormat="1" applyFont="1" applyBorder="1" applyAlignment="1" applyProtection="1">
      <alignment horizontal="center"/>
    </xf>
    <xf numFmtId="169" fontId="5" fillId="0" borderId="13" xfId="0" applyNumberFormat="1" applyFont="1" applyBorder="1" applyAlignment="1" applyProtection="1">
      <alignment horizontal="center"/>
    </xf>
    <xf numFmtId="0" fontId="2" fillId="3" borderId="14" xfId="0" applyFont="1" applyFill="1" applyBorder="1" applyProtection="1"/>
    <xf numFmtId="0" fontId="2" fillId="3" borderId="15" xfId="0" applyFont="1" applyFill="1" applyBorder="1" applyProtection="1"/>
    <xf numFmtId="0" fontId="2" fillId="3" borderId="16" xfId="0" applyNumberFormat="1" applyFont="1" applyFill="1" applyBorder="1" applyAlignment="1" applyProtection="1">
      <alignment horizontal="center"/>
    </xf>
    <xf numFmtId="170" fontId="2" fillId="3" borderId="16" xfId="0" applyNumberFormat="1" applyFont="1" applyFill="1" applyBorder="1" applyAlignment="1" applyProtection="1">
      <alignment horizontal="center"/>
    </xf>
    <xf numFmtId="171" fontId="2" fillId="3" borderId="17" xfId="1" applyNumberFormat="1" applyFont="1" applyFill="1" applyBorder="1" applyAlignment="1" applyProtection="1">
      <alignment horizontal="center"/>
    </xf>
    <xf numFmtId="0" fontId="4" fillId="0" borderId="5" xfId="0" applyFont="1" applyBorder="1" applyProtection="1"/>
    <xf numFmtId="0" fontId="4" fillId="0" borderId="7" xfId="0" applyFont="1" applyBorder="1" applyProtection="1"/>
    <xf numFmtId="170" fontId="5" fillId="0" borderId="12" xfId="0" applyNumberFormat="1" applyFont="1" applyBorder="1" applyAlignment="1" applyProtection="1">
      <alignment horizontal="center"/>
    </xf>
    <xf numFmtId="170" fontId="5" fillId="0" borderId="18" xfId="0" applyNumberFormat="1" applyFont="1" applyBorder="1" applyAlignment="1" applyProtection="1">
      <alignment horizontal="center"/>
    </xf>
    <xf numFmtId="169" fontId="5" fillId="0" borderId="18" xfId="0" applyNumberFormat="1" applyFont="1" applyBorder="1" applyAlignment="1" applyProtection="1">
      <alignment horizontal="center"/>
    </xf>
    <xf numFmtId="169" fontId="5" fillId="0" borderId="19" xfId="0" applyNumberFormat="1" applyFont="1" applyBorder="1" applyAlignment="1" applyProtection="1">
      <alignment horizontal="center"/>
    </xf>
    <xf numFmtId="0" fontId="9" fillId="3" borderId="0" xfId="0" applyFont="1" applyFill="1" applyBorder="1" applyProtection="1"/>
    <xf numFmtId="0" fontId="2" fillId="3" borderId="0" xfId="0" applyFont="1" applyFill="1" applyBorder="1" applyProtection="1"/>
    <xf numFmtId="166" fontId="10" fillId="4" borderId="11" xfId="0" applyNumberFormat="1" applyFont="1" applyFill="1" applyBorder="1" applyProtection="1"/>
    <xf numFmtId="166" fontId="10" fillId="4" borderId="6" xfId="0" applyNumberFormat="1" applyFont="1" applyFill="1" applyBorder="1" applyProtection="1"/>
    <xf numFmtId="171" fontId="10" fillId="4" borderId="13" xfId="1" applyNumberFormat="1" applyFont="1" applyFill="1" applyBorder="1" applyProtection="1"/>
    <xf numFmtId="166" fontId="4" fillId="0" borderId="11" xfId="0" applyNumberFormat="1" applyFont="1" applyBorder="1" applyProtection="1"/>
    <xf numFmtId="166" fontId="4" fillId="0" borderId="6" xfId="0" applyNumberFormat="1" applyFont="1" applyBorder="1" applyProtection="1"/>
    <xf numFmtId="169" fontId="4" fillId="0" borderId="6" xfId="0" applyNumberFormat="1" applyFont="1" applyBorder="1" applyProtection="1"/>
    <xf numFmtId="167" fontId="4" fillId="0" borderId="13" xfId="0" applyNumberFormat="1" applyFont="1" applyBorder="1" applyProtection="1"/>
    <xf numFmtId="0" fontId="2" fillId="3" borderId="5" xfId="0" applyFont="1" applyFill="1" applyBorder="1" applyProtection="1"/>
    <xf numFmtId="0" fontId="2" fillId="3" borderId="7" xfId="0" applyFont="1" applyFill="1" applyBorder="1" applyProtection="1"/>
    <xf numFmtId="0" fontId="2" fillId="3" borderId="0" xfId="0" applyFont="1" applyFill="1" applyBorder="1" applyAlignment="1" applyProtection="1">
      <alignment horizontal="left"/>
    </xf>
    <xf numFmtId="0" fontId="2" fillId="3" borderId="5" xfId="0" applyFont="1" applyFill="1" applyBorder="1" applyAlignment="1" applyProtection="1">
      <alignment horizontal="left"/>
    </xf>
    <xf numFmtId="0" fontId="2" fillId="3" borderId="7" xfId="0" applyFont="1" applyFill="1" applyBorder="1" applyAlignment="1" applyProtection="1">
      <alignment horizontal="left"/>
    </xf>
    <xf numFmtId="166" fontId="6" fillId="4" borderId="12" xfId="0" applyNumberFormat="1" applyFont="1" applyFill="1" applyBorder="1" applyProtection="1"/>
    <xf numFmtId="172" fontId="6" fillId="4" borderId="19" xfId="1" applyNumberFormat="1" applyFont="1" applyFill="1" applyBorder="1" applyProtection="1"/>
    <xf numFmtId="166" fontId="6" fillId="4" borderId="18" xfId="0" applyNumberFormat="1" applyFont="1" applyFill="1" applyBorder="1" applyProtection="1"/>
    <xf numFmtId="0" fontId="9" fillId="3" borderId="0" xfId="0" quotePrefix="1" applyFont="1" applyFill="1" applyBorder="1" applyAlignment="1" applyProtection="1">
      <alignment horizontal="left"/>
    </xf>
    <xf numFmtId="169" fontId="6" fillId="4" borderId="6" xfId="0" applyNumberFormat="1" applyFont="1" applyFill="1" applyBorder="1" applyProtection="1"/>
    <xf numFmtId="172" fontId="6" fillId="4" borderId="13" xfId="1" applyNumberFormat="1" applyFont="1" applyFill="1" applyBorder="1" applyProtection="1"/>
    <xf numFmtId="166" fontId="6" fillId="4" borderId="20" xfId="0" applyNumberFormat="1" applyFont="1" applyFill="1" applyBorder="1" applyProtection="1"/>
    <xf numFmtId="166" fontId="6" fillId="4" borderId="16" xfId="0" applyNumberFormat="1" applyFont="1" applyFill="1" applyBorder="1" applyProtection="1"/>
    <xf numFmtId="172" fontId="6" fillId="4" borderId="17" xfId="1" applyNumberFormat="1" applyFont="1" applyFill="1" applyBorder="1" applyProtection="1"/>
    <xf numFmtId="0" fontId="2" fillId="3" borderId="0" xfId="0" quotePrefix="1" applyFont="1" applyFill="1" applyBorder="1" applyAlignment="1" applyProtection="1">
      <alignment horizontal="left"/>
    </xf>
    <xf numFmtId="166" fontId="4" fillId="0" borderId="0" xfId="0" applyNumberFormat="1" applyFont="1" applyProtection="1"/>
    <xf numFmtId="169" fontId="4" fillId="0" borderId="0" xfId="0" applyNumberFormat="1" applyFont="1" applyProtection="1"/>
    <xf numFmtId="166" fontId="2" fillId="0" borderId="2" xfId="0" applyNumberFormat="1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166" fontId="2" fillId="0" borderId="4" xfId="0" applyNumberFormat="1" applyFont="1" applyBorder="1" applyAlignment="1" applyProtection="1">
      <alignment horizontal="center"/>
    </xf>
    <xf numFmtId="169" fontId="3" fillId="0" borderId="0" xfId="0" applyNumberFormat="1" applyFont="1" applyProtection="1"/>
    <xf numFmtId="166" fontId="2" fillId="0" borderId="12" xfId="0" applyNumberFormat="1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center"/>
    </xf>
    <xf numFmtId="166" fontId="2" fillId="0" borderId="19" xfId="0" applyNumberFormat="1" applyFont="1" applyBorder="1" applyAlignment="1" applyProtection="1">
      <alignment horizontal="center"/>
    </xf>
    <xf numFmtId="166" fontId="3" fillId="0" borderId="0" xfId="0" applyNumberFormat="1" applyFont="1" applyProtection="1"/>
    <xf numFmtId="171" fontId="3" fillId="0" borderId="0" xfId="1" applyNumberFormat="1" applyFont="1" applyProtection="1"/>
    <xf numFmtId="0" fontId="4" fillId="3" borderId="0" xfId="0" applyFont="1" applyFill="1" applyProtection="1"/>
    <xf numFmtId="0" fontId="3" fillId="3" borderId="0" xfId="0" applyFont="1" applyFill="1" applyProtection="1"/>
    <xf numFmtId="0" fontId="7" fillId="3" borderId="0" xfId="0" applyFont="1" applyFill="1" applyProtection="1"/>
    <xf numFmtId="166" fontId="7" fillId="3" borderId="0" xfId="0" applyNumberFormat="1" applyFont="1" applyFill="1" applyProtection="1"/>
    <xf numFmtId="171" fontId="7" fillId="3" borderId="0" xfId="1" applyNumberFormat="1" applyFont="1" applyFill="1" applyProtection="1"/>
    <xf numFmtId="166" fontId="4" fillId="3" borderId="0" xfId="0" applyNumberFormat="1" applyFont="1" applyFill="1" applyProtection="1"/>
    <xf numFmtId="171" fontId="4" fillId="3" borderId="0" xfId="1" applyNumberFormat="1" applyFont="1" applyFill="1" applyProtection="1"/>
    <xf numFmtId="0" fontId="2" fillId="5" borderId="1" xfId="0" quotePrefix="1" applyFont="1" applyFill="1" applyBorder="1" applyAlignment="1" applyProtection="1">
      <alignment horizontal="center"/>
    </xf>
    <xf numFmtId="0" fontId="2" fillId="5" borderId="5" xfId="0" applyFont="1" applyFill="1" applyBorder="1" applyAlignment="1" applyProtection="1">
      <alignment horizontal="center"/>
    </xf>
    <xf numFmtId="0" fontId="2" fillId="5" borderId="7" xfId="0" applyFont="1" applyFill="1" applyBorder="1" applyAlignment="1" applyProtection="1">
      <alignment horizontal="center"/>
    </xf>
    <xf numFmtId="1" fontId="6" fillId="6" borderId="5" xfId="0" applyNumberFormat="1" applyFont="1" applyFill="1" applyBorder="1" applyAlignment="1" applyProtection="1">
      <alignment horizontal="left"/>
    </xf>
    <xf numFmtId="1" fontId="6" fillId="6" borderId="7" xfId="0" applyNumberFormat="1" applyFont="1" applyFill="1" applyBorder="1" applyAlignment="1" applyProtection="1">
      <alignment horizontal="center"/>
    </xf>
    <xf numFmtId="168" fontId="6" fillId="6" borderId="12" xfId="1" applyNumberFormat="1" applyFont="1" applyFill="1" applyBorder="1" applyProtection="1"/>
    <xf numFmtId="171" fontId="6" fillId="6" borderId="12" xfId="1" applyNumberFormat="1" applyFont="1" applyFill="1" applyBorder="1" applyProtection="1"/>
    <xf numFmtId="166" fontId="6" fillId="3" borderId="12" xfId="0" applyNumberFormat="1" applyFont="1" applyFill="1" applyBorder="1" applyProtection="1"/>
    <xf numFmtId="166" fontId="6" fillId="7" borderId="0" xfId="0" applyNumberFormat="1" applyFont="1" applyFill="1" applyBorder="1" applyProtection="1"/>
    <xf numFmtId="0" fontId="3" fillId="3" borderId="14" xfId="0" applyFont="1" applyFill="1" applyBorder="1" applyAlignment="1" applyProtection="1">
      <alignment horizontal="right"/>
    </xf>
    <xf numFmtId="0" fontId="3" fillId="3" borderId="10" xfId="0" quotePrefix="1" applyFont="1" applyFill="1" applyBorder="1" applyAlignment="1" applyProtection="1">
      <alignment horizontal="right"/>
    </xf>
    <xf numFmtId="0" fontId="3" fillId="3" borderId="10" xfId="0" applyFont="1" applyFill="1" applyBorder="1" applyAlignment="1" applyProtection="1">
      <alignment horizontal="right"/>
    </xf>
    <xf numFmtId="0" fontId="3" fillId="3" borderId="5" xfId="0" applyFont="1" applyFill="1" applyBorder="1" applyAlignment="1" applyProtection="1">
      <alignment horizontal="right"/>
    </xf>
    <xf numFmtId="0" fontId="3" fillId="3" borderId="21" xfId="0" applyFont="1" applyFill="1" applyBorder="1" applyAlignment="1" applyProtection="1">
      <alignment horizontal="right"/>
    </xf>
    <xf numFmtId="0" fontId="3" fillId="3" borderId="8" xfId="0" quotePrefix="1" applyFont="1" applyFill="1" applyBorder="1" applyAlignment="1" applyProtection="1">
      <alignment horizontal="right"/>
    </xf>
    <xf numFmtId="0" fontId="3" fillId="3" borderId="8" xfId="0" applyFont="1" applyFill="1" applyBorder="1" applyAlignment="1" applyProtection="1">
      <alignment horizontal="right"/>
    </xf>
    <xf numFmtId="0" fontId="3" fillId="3" borderId="22" xfId="0" applyFont="1" applyFill="1" applyBorder="1" applyAlignment="1" applyProtection="1">
      <alignment horizontal="right"/>
    </xf>
    <xf numFmtId="0" fontId="14" fillId="3" borderId="10" xfId="0" quotePrefix="1" applyFont="1" applyFill="1" applyBorder="1" applyAlignment="1" applyProtection="1">
      <alignment horizontal="left"/>
    </xf>
    <xf numFmtId="0" fontId="12" fillId="3" borderId="10" xfId="0" quotePrefix="1" applyFont="1" applyFill="1" applyBorder="1" applyAlignment="1" applyProtection="1">
      <alignment horizontal="left"/>
    </xf>
    <xf numFmtId="0" fontId="15" fillId="3" borderId="10" xfId="0" applyFont="1" applyFill="1" applyBorder="1" applyProtection="1"/>
    <xf numFmtId="0" fontId="15" fillId="3" borderId="5" xfId="0" applyFont="1" applyFill="1" applyBorder="1" applyProtection="1"/>
    <xf numFmtId="0" fontId="3" fillId="3" borderId="5" xfId="0" applyFont="1" applyFill="1" applyBorder="1" applyProtection="1"/>
    <xf numFmtId="0" fontId="3" fillId="3" borderId="10" xfId="0" applyFont="1" applyFill="1" applyBorder="1" applyProtection="1"/>
    <xf numFmtId="0" fontId="3" fillId="3" borderId="23" xfId="0" applyFont="1" applyFill="1" applyBorder="1" applyProtection="1"/>
    <xf numFmtId="0" fontId="16" fillId="5" borderId="2" xfId="0" quotePrefix="1" applyFont="1" applyFill="1" applyBorder="1" applyAlignment="1" applyProtection="1">
      <alignment horizontal="center"/>
    </xf>
    <xf numFmtId="166" fontId="16" fillId="5" borderId="2" xfId="0" quotePrefix="1" applyNumberFormat="1" applyFont="1" applyFill="1" applyBorder="1" applyAlignment="1" applyProtection="1">
      <alignment horizontal="center"/>
    </xf>
    <xf numFmtId="166" fontId="16" fillId="5" borderId="2" xfId="0" applyNumberFormat="1" applyFont="1" applyFill="1" applyBorder="1" applyAlignment="1" applyProtection="1">
      <alignment horizontal="center"/>
    </xf>
    <xf numFmtId="0" fontId="16" fillId="5" borderId="12" xfId="0" applyFont="1" applyFill="1" applyBorder="1" applyAlignment="1" applyProtection="1">
      <alignment horizontal="center"/>
    </xf>
    <xf numFmtId="166" fontId="16" fillId="5" borderId="12" xfId="0" applyNumberFormat="1" applyFont="1" applyFill="1" applyBorder="1" applyAlignment="1" applyProtection="1">
      <alignment horizontal="center"/>
    </xf>
    <xf numFmtId="0" fontId="2" fillId="5" borderId="24" xfId="0" applyFont="1" applyFill="1" applyBorder="1" applyAlignment="1" applyProtection="1">
      <alignment horizontal="left"/>
    </xf>
    <xf numFmtId="166" fontId="17" fillId="0" borderId="0" xfId="0" applyNumberFormat="1" applyFont="1" applyProtection="1"/>
    <xf numFmtId="0" fontId="18" fillId="8" borderId="0" xfId="0" applyFont="1" applyFill="1" applyBorder="1" applyAlignment="1" applyProtection="1">
      <alignment horizontal="left"/>
      <protection locked="0"/>
    </xf>
    <xf numFmtId="166" fontId="2" fillId="0" borderId="3" xfId="0" applyNumberFormat="1" applyFont="1" applyBorder="1" applyAlignment="1" applyProtection="1">
      <alignment horizontal="center"/>
    </xf>
    <xf numFmtId="166" fontId="2" fillId="0" borderId="18" xfId="0" applyNumberFormat="1" applyFont="1" applyBorder="1" applyAlignment="1" applyProtection="1">
      <alignment horizontal="center"/>
    </xf>
    <xf numFmtId="173" fontId="6" fillId="6" borderId="12" xfId="0" applyNumberFormat="1" applyFont="1" applyFill="1" applyBorder="1" applyProtection="1"/>
    <xf numFmtId="166" fontId="7" fillId="0" borderId="0" xfId="0" applyNumberFormat="1" applyFont="1" applyProtection="1"/>
    <xf numFmtId="1" fontId="19" fillId="0" borderId="0" xfId="0" applyNumberFormat="1" applyFont="1" applyProtection="1"/>
    <xf numFmtId="166" fontId="20" fillId="8" borderId="12" xfId="0" applyNumberFormat="1" applyFont="1" applyFill="1" applyBorder="1" applyProtection="1">
      <protection locked="0"/>
    </xf>
    <xf numFmtId="166" fontId="20" fillId="8" borderId="18" xfId="0" applyNumberFormat="1" applyFont="1" applyFill="1" applyBorder="1" applyProtection="1">
      <protection locked="0"/>
    </xf>
    <xf numFmtId="169" fontId="7" fillId="4" borderId="18" xfId="0" applyNumberFormat="1" applyFont="1" applyFill="1" applyBorder="1" applyProtection="1"/>
    <xf numFmtId="166" fontId="20" fillId="8" borderId="11" xfId="0" applyNumberFormat="1" applyFont="1" applyFill="1" applyBorder="1" applyProtection="1">
      <protection locked="0"/>
    </xf>
    <xf numFmtId="166" fontId="20" fillId="8" borderId="6" xfId="0" applyNumberFormat="1" applyFont="1" applyFill="1" applyBorder="1" applyProtection="1">
      <protection locked="0"/>
    </xf>
    <xf numFmtId="169" fontId="7" fillId="4" borderId="6" xfId="0" applyNumberFormat="1" applyFont="1" applyFill="1" applyBorder="1" applyProtection="1"/>
    <xf numFmtId="166" fontId="20" fillId="9" borderId="6" xfId="0" applyNumberFormat="1" applyFont="1" applyFill="1" applyBorder="1" applyProtection="1">
      <protection locked="0"/>
    </xf>
    <xf numFmtId="166" fontId="20" fillId="9" borderId="18" xfId="0" applyNumberFormat="1" applyFont="1" applyFill="1" applyBorder="1" applyProtection="1">
      <protection locked="0"/>
    </xf>
    <xf numFmtId="0" fontId="2" fillId="3" borderId="25" xfId="0" applyFont="1" applyFill="1" applyBorder="1" applyProtection="1"/>
    <xf numFmtId="0" fontId="2" fillId="3" borderId="25" xfId="0" applyFont="1" applyFill="1" applyBorder="1" applyAlignment="1" applyProtection="1">
      <alignment horizontal="right"/>
    </xf>
    <xf numFmtId="0" fontId="2" fillId="3" borderId="23" xfId="0" applyFont="1" applyFill="1" applyBorder="1" applyAlignment="1" applyProtection="1">
      <alignment horizontal="left"/>
    </xf>
    <xf numFmtId="0" fontId="3" fillId="0" borderId="0" xfId="0" applyFont="1" applyBorder="1" applyProtection="1"/>
    <xf numFmtId="0" fontId="12" fillId="3" borderId="10" xfId="0" applyFont="1" applyFill="1" applyBorder="1" applyAlignment="1" applyProtection="1">
      <alignment horizontal="left"/>
    </xf>
    <xf numFmtId="9" fontId="17" fillId="0" borderId="0" xfId="1" applyFont="1" applyProtection="1"/>
    <xf numFmtId="172" fontId="7" fillId="4" borderId="13" xfId="1" applyNumberFormat="1" applyFont="1" applyFill="1" applyBorder="1" applyProtection="1"/>
    <xf numFmtId="172" fontId="7" fillId="4" borderId="19" xfId="1" applyNumberFormat="1" applyFont="1" applyFill="1" applyBorder="1" applyProtection="1"/>
    <xf numFmtId="0" fontId="14" fillId="0" borderId="10" xfId="0" applyFont="1" applyBorder="1" applyProtection="1"/>
    <xf numFmtId="0" fontId="3" fillId="0" borderId="10" xfId="0" applyFont="1" applyBorder="1" applyProtection="1"/>
    <xf numFmtId="166" fontId="3" fillId="0" borderId="11" xfId="0" applyNumberFormat="1" applyFont="1" applyBorder="1" applyProtection="1"/>
    <xf numFmtId="166" fontId="3" fillId="0" borderId="6" xfId="0" applyNumberFormat="1" applyFont="1" applyBorder="1" applyProtection="1"/>
    <xf numFmtId="169" fontId="3" fillId="0" borderId="6" xfId="0" applyNumberFormat="1" applyFont="1" applyBorder="1" applyProtection="1"/>
    <xf numFmtId="167" fontId="3" fillId="0" borderId="13" xfId="0" applyNumberFormat="1" applyFont="1" applyBorder="1" applyProtection="1"/>
    <xf numFmtId="0" fontId="3" fillId="0" borderId="5" xfId="0" applyFont="1" applyBorder="1" applyProtection="1"/>
    <xf numFmtId="0" fontId="3" fillId="0" borderId="7" xfId="0" applyFont="1" applyBorder="1" applyProtection="1"/>
    <xf numFmtId="166" fontId="3" fillId="0" borderId="12" xfId="0" applyNumberFormat="1" applyFont="1" applyBorder="1" applyProtection="1"/>
    <xf numFmtId="166" fontId="3" fillId="0" borderId="18" xfId="0" applyNumberFormat="1" applyFont="1" applyBorder="1" applyProtection="1"/>
    <xf numFmtId="169" fontId="3" fillId="0" borderId="18" xfId="0" applyNumberFormat="1" applyFont="1" applyBorder="1" applyProtection="1"/>
    <xf numFmtId="167" fontId="3" fillId="0" borderId="19" xfId="0" applyNumberFormat="1" applyFont="1" applyBorder="1" applyProtection="1"/>
    <xf numFmtId="0" fontId="2" fillId="0" borderId="5" xfId="0" applyFont="1" applyBorder="1" applyProtection="1"/>
    <xf numFmtId="0" fontId="2" fillId="0" borderId="7" xfId="0" applyFont="1" applyBorder="1" applyProtection="1"/>
    <xf numFmtId="166" fontId="2" fillId="0" borderId="12" xfId="0" applyNumberFormat="1" applyFont="1" applyBorder="1" applyProtection="1"/>
    <xf numFmtId="166" fontId="2" fillId="0" borderId="18" xfId="0" applyNumberFormat="1" applyFont="1" applyBorder="1" applyProtection="1"/>
    <xf numFmtId="169" fontId="2" fillId="0" borderId="18" xfId="0" applyNumberFormat="1" applyFont="1" applyBorder="1" applyProtection="1"/>
    <xf numFmtId="167" fontId="2" fillId="0" borderId="19" xfId="0" applyNumberFormat="1" applyFont="1" applyBorder="1" applyProtection="1"/>
    <xf numFmtId="0" fontId="3" fillId="0" borderId="15" xfId="0" applyFont="1" applyBorder="1" applyProtection="1"/>
    <xf numFmtId="166" fontId="3" fillId="0" borderId="16" xfId="0" applyNumberFormat="1" applyFont="1" applyBorder="1" applyProtection="1"/>
    <xf numFmtId="0" fontId="2" fillId="0" borderId="10" xfId="0" applyFont="1" applyBorder="1" applyProtection="1"/>
    <xf numFmtId="0" fontId="2" fillId="0" borderId="14" xfId="0" applyFont="1" applyBorder="1" applyProtection="1"/>
    <xf numFmtId="0" fontId="2" fillId="0" borderId="24" xfId="0" applyFont="1" applyBorder="1" applyProtection="1"/>
    <xf numFmtId="0" fontId="3" fillId="0" borderId="1" xfId="0" applyFont="1" applyBorder="1" applyProtection="1"/>
    <xf numFmtId="0" fontId="2" fillId="0" borderId="7" xfId="0" applyFont="1" applyBorder="1" applyAlignment="1" applyProtection="1">
      <alignment horizontal="left"/>
    </xf>
    <xf numFmtId="164" fontId="3" fillId="0" borderId="12" xfId="1" applyNumberFormat="1" applyFont="1" applyBorder="1" applyProtection="1"/>
    <xf numFmtId="173" fontId="3" fillId="0" borderId="19" xfId="0" applyNumberFormat="1" applyFont="1" applyBorder="1" applyProtection="1"/>
    <xf numFmtId="0" fontId="2" fillId="0" borderId="15" xfId="0" applyFont="1" applyBorder="1" applyAlignment="1" applyProtection="1">
      <alignment horizontal="left"/>
    </xf>
    <xf numFmtId="164" fontId="3" fillId="0" borderId="20" xfId="1" applyNumberFormat="1" applyFont="1" applyBorder="1" applyProtection="1"/>
    <xf numFmtId="165" fontId="3" fillId="0" borderId="17" xfId="0" applyNumberFormat="1" applyFont="1" applyBorder="1" applyProtection="1"/>
    <xf numFmtId="171" fontId="3" fillId="0" borderId="12" xfId="1" applyNumberFormat="1" applyFont="1" applyBorder="1" applyProtection="1"/>
    <xf numFmtId="171" fontId="3" fillId="0" borderId="19" xfId="1" applyNumberFormat="1" applyFont="1" applyBorder="1" applyProtection="1"/>
    <xf numFmtId="173" fontId="3" fillId="0" borderId="12" xfId="0" applyNumberFormat="1" applyFont="1" applyBorder="1" applyProtection="1"/>
    <xf numFmtId="165" fontId="3" fillId="0" borderId="20" xfId="0" applyNumberFormat="1" applyFont="1" applyBorder="1" applyProtection="1"/>
    <xf numFmtId="171" fontId="3" fillId="0" borderId="20" xfId="1" applyNumberFormat="1" applyFont="1" applyBorder="1" applyProtection="1"/>
    <xf numFmtId="171" fontId="3" fillId="0" borderId="17" xfId="1" applyNumberFormat="1" applyFont="1" applyBorder="1" applyProtection="1"/>
    <xf numFmtId="166" fontId="2" fillId="0" borderId="20" xfId="0" applyNumberFormat="1" applyFont="1" applyBorder="1" applyProtection="1"/>
    <xf numFmtId="166" fontId="2" fillId="0" borderId="16" xfId="0" applyNumberFormat="1" applyFont="1" applyBorder="1" applyProtection="1"/>
    <xf numFmtId="169" fontId="2" fillId="0" borderId="16" xfId="0" applyNumberFormat="1" applyFont="1" applyBorder="1" applyProtection="1"/>
    <xf numFmtId="167" fontId="2" fillId="0" borderId="17" xfId="0" applyNumberFormat="1" applyFont="1" applyBorder="1" applyProtection="1"/>
    <xf numFmtId="0" fontId="12" fillId="0" borderId="10" xfId="0" applyFont="1" applyBorder="1" applyProtection="1"/>
    <xf numFmtId="0" fontId="15" fillId="0" borderId="10" xfId="0" applyFont="1" applyBorder="1" applyProtection="1"/>
    <xf numFmtId="0" fontId="15" fillId="0" borderId="5" xfId="0" applyFont="1" applyBorder="1" applyProtection="1"/>
    <xf numFmtId="166" fontId="2" fillId="3" borderId="27" xfId="0" applyNumberFormat="1" applyFont="1" applyFill="1" applyBorder="1" applyProtection="1"/>
    <xf numFmtId="0" fontId="2" fillId="0" borderId="1" xfId="0" applyFont="1" applyBorder="1" applyAlignment="1" applyProtection="1">
      <alignment horizontal="left"/>
    </xf>
    <xf numFmtId="0" fontId="21" fillId="0" borderId="0" xfId="0" applyFont="1" applyProtection="1"/>
    <xf numFmtId="168" fontId="6" fillId="7" borderId="0" xfId="1" applyNumberFormat="1" applyFont="1" applyFill="1" applyBorder="1" applyProtection="1"/>
    <xf numFmtId="173" fontId="6" fillId="7" borderId="0" xfId="0" applyNumberFormat="1" applyFont="1" applyFill="1" applyBorder="1" applyProtection="1"/>
    <xf numFmtId="171" fontId="6" fillId="7" borderId="0" xfId="1" applyNumberFormat="1" applyFont="1" applyFill="1" applyBorder="1" applyProtection="1"/>
    <xf numFmtId="1" fontId="7" fillId="7" borderId="10" xfId="0" applyNumberFormat="1" applyFont="1" applyFill="1" applyBorder="1" applyAlignment="1" applyProtection="1">
      <alignment horizontal="right"/>
    </xf>
    <xf numFmtId="168" fontId="6" fillId="9" borderId="0" xfId="1" applyNumberFormat="1" applyFont="1" applyFill="1" applyBorder="1" applyProtection="1"/>
    <xf numFmtId="0" fontId="7" fillId="3" borderId="0" xfId="0" applyFont="1" applyFill="1" applyBorder="1" applyProtection="1"/>
    <xf numFmtId="1" fontId="10" fillId="7" borderId="0" xfId="0" applyNumberFormat="1" applyFont="1" applyFill="1" applyBorder="1" applyAlignment="1" applyProtection="1">
      <alignment horizontal="center"/>
    </xf>
    <xf numFmtId="1" fontId="18" fillId="7" borderId="0" xfId="0" applyNumberFormat="1" applyFont="1" applyFill="1" applyBorder="1" applyAlignment="1" applyProtection="1">
      <alignment horizontal="left"/>
      <protection locked="0"/>
    </xf>
    <xf numFmtId="0" fontId="18" fillId="3" borderId="0" xfId="0" quotePrefix="1" applyFont="1" applyFill="1" applyBorder="1" applyAlignment="1" applyProtection="1">
      <alignment horizontal="left"/>
      <protection locked="0"/>
    </xf>
    <xf numFmtId="9" fontId="18" fillId="7" borderId="15" xfId="1" applyFont="1" applyFill="1" applyBorder="1" applyAlignment="1" applyProtection="1">
      <alignment horizontal="left"/>
      <protection locked="0"/>
    </xf>
    <xf numFmtId="1" fontId="10" fillId="7" borderId="15" xfId="0" applyNumberFormat="1" applyFont="1" applyFill="1" applyBorder="1" applyAlignment="1" applyProtection="1">
      <alignment horizontal="center"/>
    </xf>
    <xf numFmtId="0" fontId="7" fillId="0" borderId="0" xfId="0" applyFont="1" applyProtection="1">
      <protection locked="0"/>
    </xf>
    <xf numFmtId="171" fontId="6" fillId="6" borderId="30" xfId="1" applyNumberFormat="1" applyFont="1" applyFill="1" applyBorder="1" applyProtection="1"/>
    <xf numFmtId="0" fontId="16" fillId="5" borderId="3" xfId="0" quotePrefix="1" applyFont="1" applyFill="1" applyBorder="1" applyAlignment="1" applyProtection="1">
      <alignment horizontal="center"/>
    </xf>
    <xf numFmtId="0" fontId="16" fillId="5" borderId="18" xfId="0" applyFont="1" applyFill="1" applyBorder="1" applyAlignment="1" applyProtection="1">
      <alignment horizontal="center"/>
    </xf>
    <xf numFmtId="166" fontId="6" fillId="6" borderId="18" xfId="0" applyNumberFormat="1" applyFont="1" applyFill="1" applyBorder="1" applyProtection="1"/>
    <xf numFmtId="169" fontId="7" fillId="4" borderId="28" xfId="0" applyNumberFormat="1" applyFont="1" applyFill="1" applyBorder="1" applyProtection="1"/>
    <xf numFmtId="169" fontId="7" fillId="4" borderId="31" xfId="0" applyNumberFormat="1" applyFont="1" applyFill="1" applyBorder="1" applyProtection="1"/>
    <xf numFmtId="169" fontId="7" fillId="4" borderId="16" xfId="0" applyNumberFormat="1" applyFont="1" applyFill="1" applyBorder="1" applyProtection="1"/>
    <xf numFmtId="169" fontId="7" fillId="4" borderId="26" xfId="0" applyNumberFormat="1" applyFont="1" applyFill="1" applyBorder="1" applyProtection="1"/>
    <xf numFmtId="166" fontId="2" fillId="3" borderId="3" xfId="0" applyNumberFormat="1" applyFont="1" applyFill="1" applyBorder="1" applyAlignment="1" applyProtection="1">
      <alignment horizontal="center"/>
    </xf>
    <xf numFmtId="0" fontId="18" fillId="8" borderId="0" xfId="0" quotePrefix="1" applyFont="1" applyFill="1" applyBorder="1" applyAlignment="1" applyProtection="1">
      <alignment horizontal="left"/>
      <protection locked="0"/>
    </xf>
    <xf numFmtId="170" fontId="11" fillId="0" borderId="24" xfId="0" applyNumberFormat="1" applyFont="1" applyBorder="1" applyProtection="1"/>
    <xf numFmtId="0" fontId="3" fillId="3" borderId="0" xfId="0" quotePrefix="1" applyFont="1" applyFill="1" applyBorder="1" applyAlignment="1" applyProtection="1">
      <alignment horizontal="right"/>
    </xf>
    <xf numFmtId="0" fontId="7" fillId="10" borderId="0" xfId="0" applyFont="1" applyFill="1" applyProtection="1"/>
    <xf numFmtId="0" fontId="3" fillId="3" borderId="0" xfId="0" applyFont="1" applyFill="1" applyBorder="1" applyAlignment="1" applyProtection="1">
      <alignment horizontal="right"/>
    </xf>
    <xf numFmtId="9" fontId="18" fillId="9" borderId="0" xfId="1" applyFont="1" applyFill="1" applyBorder="1" applyAlignment="1" applyProtection="1">
      <alignment horizontal="right"/>
      <protection locked="0"/>
    </xf>
    <xf numFmtId="0" fontId="7" fillId="10" borderId="0" xfId="0" applyFont="1" applyFill="1" applyBorder="1" applyProtection="1"/>
    <xf numFmtId="1" fontId="6" fillId="6" borderId="14" xfId="0" applyNumberFormat="1" applyFont="1" applyFill="1" applyBorder="1" applyAlignment="1" applyProtection="1">
      <alignment horizontal="left"/>
    </xf>
    <xf numFmtId="1" fontId="6" fillId="6" borderId="15" xfId="0" applyNumberFormat="1" applyFont="1" applyFill="1" applyBorder="1" applyAlignment="1" applyProtection="1">
      <alignment horizontal="center"/>
    </xf>
    <xf numFmtId="168" fontId="6" fillId="6" borderId="20" xfId="1" applyNumberFormat="1" applyFont="1" applyFill="1" applyBorder="1" applyProtection="1"/>
    <xf numFmtId="173" fontId="6" fillId="6" borderId="20" xfId="0" applyNumberFormat="1" applyFont="1" applyFill="1" applyBorder="1" applyProtection="1"/>
    <xf numFmtId="171" fontId="6" fillId="6" borderId="20" xfId="1" applyNumberFormat="1" applyFont="1" applyFill="1" applyBorder="1" applyProtection="1"/>
    <xf numFmtId="166" fontId="6" fillId="6" borderId="16" xfId="0" applyNumberFormat="1" applyFont="1" applyFill="1" applyBorder="1" applyProtection="1"/>
    <xf numFmtId="171" fontId="6" fillId="6" borderId="32" xfId="1" applyNumberFormat="1" applyFont="1" applyFill="1" applyBorder="1" applyProtection="1"/>
    <xf numFmtId="165" fontId="6" fillId="7" borderId="0" xfId="0" applyNumberFormat="1" applyFont="1" applyFill="1" applyBorder="1" applyProtection="1"/>
    <xf numFmtId="0" fontId="3" fillId="3" borderId="24" xfId="0" applyFont="1" applyFill="1" applyBorder="1" applyAlignment="1" applyProtection="1">
      <alignment horizontal="right"/>
    </xf>
    <xf numFmtId="0" fontId="18" fillId="3" borderId="1" xfId="0" applyFont="1" applyFill="1" applyBorder="1" applyAlignment="1" applyProtection="1">
      <alignment horizontal="left"/>
      <protection locked="0"/>
    </xf>
    <xf numFmtId="0" fontId="3" fillId="3" borderId="1" xfId="0" applyFont="1" applyFill="1" applyBorder="1" applyProtection="1"/>
    <xf numFmtId="166" fontId="2" fillId="3" borderId="33" xfId="0" applyNumberFormat="1" applyFont="1" applyFill="1" applyBorder="1" applyAlignment="1" applyProtection="1">
      <alignment horizontal="center"/>
    </xf>
    <xf numFmtId="166" fontId="2" fillId="3" borderId="29" xfId="0" applyNumberFormat="1" applyFont="1" applyFill="1" applyBorder="1" applyAlignment="1" applyProtection="1">
      <alignment horizontal="center"/>
    </xf>
    <xf numFmtId="0" fontId="25" fillId="3" borderId="8" xfId="0" applyFont="1" applyFill="1" applyBorder="1" applyAlignment="1" applyProtection="1">
      <alignment horizontal="right"/>
      <protection locked="0"/>
    </xf>
    <xf numFmtId="0" fontId="25" fillId="3" borderId="21" xfId="0" applyFont="1" applyFill="1" applyBorder="1" applyAlignment="1" applyProtection="1">
      <alignment horizontal="right"/>
      <protection locked="0"/>
    </xf>
    <xf numFmtId="0" fontId="26" fillId="11" borderId="0" xfId="0" applyFont="1" applyFill="1" applyProtection="1">
      <protection locked="0"/>
    </xf>
    <xf numFmtId="0" fontId="27" fillId="11" borderId="0" xfId="0" applyFont="1" applyFill="1" applyProtection="1">
      <protection locked="0"/>
    </xf>
    <xf numFmtId="0" fontId="28" fillId="0" borderId="0" xfId="0" applyFont="1" applyProtection="1">
      <protection locked="0"/>
    </xf>
    <xf numFmtId="0" fontId="27" fillId="0" borderId="0" xfId="0" applyFont="1" applyProtection="1">
      <protection locked="0"/>
    </xf>
    <xf numFmtId="0" fontId="26" fillId="0" borderId="0" xfId="0" applyFont="1" applyFill="1" applyProtection="1">
      <protection locked="0"/>
    </xf>
    <xf numFmtId="0" fontId="27" fillId="0" borderId="0" xfId="0" applyFont="1" applyFill="1" applyProtection="1">
      <protection locked="0"/>
    </xf>
    <xf numFmtId="0" fontId="28" fillId="0" borderId="0" xfId="0" applyFont="1" applyAlignment="1" applyProtection="1">
      <alignment horizontal="right"/>
      <protection locked="0"/>
    </xf>
    <xf numFmtId="0" fontId="2" fillId="12" borderId="4" xfId="0" quotePrefix="1" applyFont="1" applyFill="1" applyBorder="1" applyAlignment="1" applyProtection="1">
      <alignment horizontal="center"/>
    </xf>
    <xf numFmtId="0" fontId="2" fillId="12" borderId="19" xfId="0" applyFont="1" applyFill="1" applyBorder="1" applyAlignment="1" applyProtection="1">
      <alignment horizontal="center"/>
    </xf>
    <xf numFmtId="1" fontId="31" fillId="7" borderId="10" xfId="0" applyNumberFormat="1" applyFont="1" applyFill="1" applyBorder="1" applyAlignment="1" applyProtection="1">
      <alignment horizontal="left" vertical="top"/>
    </xf>
    <xf numFmtId="0" fontId="28" fillId="0" borderId="0" xfId="0" applyFont="1" applyProtection="1"/>
    <xf numFmtId="0" fontId="0" fillId="0" borderId="0" xfId="0" applyProtection="1"/>
  </cellXfs>
  <cellStyles count="8">
    <cellStyle name="Benyttet hyperkobling" xfId="3" builtinId="9" hidden="1"/>
    <cellStyle name="Benyttet hyperkobling" xfId="5" builtinId="9" hidden="1"/>
    <cellStyle name="Benyttet hyperkobling" xfId="7" builtinId="9" hidden="1"/>
    <cellStyle name="Hyperkobling" xfId="2" builtinId="8" hidden="1"/>
    <cellStyle name="Hyperkobling" xfId="4" builtinId="8" hidden="1"/>
    <cellStyle name="Hyperkobling" xfId="6" builtinId="8" hidden="1"/>
    <cellStyle name="Normal" xfId="0" builtinId="0"/>
    <cellStyle name="Pros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47625</xdr:rowOff>
        </xdr:from>
        <xdr:to>
          <xdr:col>0</xdr:col>
          <xdr:colOff>1304925</xdr:colOff>
          <xdr:row>0</xdr:row>
          <xdr:rowOff>314325</xdr:rowOff>
        </xdr:to>
        <xdr:sp macro="" textlink="">
          <xdr:nvSpPr>
            <xdr:cNvPr id="1036" name="Butto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Se på nøkkeltall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342900</xdr:colOff>
          <xdr:row>0</xdr:row>
          <xdr:rowOff>47625</xdr:rowOff>
        </xdr:from>
        <xdr:to>
          <xdr:col>4</xdr:col>
          <xdr:colOff>485775</xdr:colOff>
          <xdr:row>0</xdr:row>
          <xdr:rowOff>333375</xdr:rowOff>
        </xdr:to>
        <xdr:sp macro="" textlink="">
          <xdr:nvSpPr>
            <xdr:cNvPr id="1038" name="Butto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Til toppen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1304925</xdr:colOff>
          <xdr:row>0</xdr:row>
          <xdr:rowOff>47625</xdr:rowOff>
        </xdr:from>
        <xdr:to>
          <xdr:col>2</xdr:col>
          <xdr:colOff>219075</xdr:colOff>
          <xdr:row>0</xdr:row>
          <xdr:rowOff>314325</xdr:rowOff>
        </xdr:to>
        <xdr:sp macro="" textlink="">
          <xdr:nvSpPr>
            <xdr:cNvPr id="1055" name="Button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Skjul nøkkeltall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219075</xdr:colOff>
          <xdr:row>0</xdr:row>
          <xdr:rowOff>47625</xdr:rowOff>
        </xdr:from>
        <xdr:to>
          <xdr:col>3</xdr:col>
          <xdr:colOff>342900</xdr:colOff>
          <xdr:row>0</xdr:row>
          <xdr:rowOff>314325</xdr:rowOff>
        </xdr:to>
        <xdr:sp macro="" textlink="">
          <xdr:nvSpPr>
            <xdr:cNvPr id="1072" name="Button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Slett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495300</xdr:colOff>
          <xdr:row>0</xdr:row>
          <xdr:rowOff>66675</xdr:rowOff>
        </xdr:from>
        <xdr:to>
          <xdr:col>5</xdr:col>
          <xdr:colOff>619125</xdr:colOff>
          <xdr:row>0</xdr:row>
          <xdr:rowOff>333375</xdr:rowOff>
        </xdr:to>
        <xdr:sp macro="" textlink="">
          <xdr:nvSpPr>
            <xdr:cNvPr id="1116" name="Button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Utskrift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638175</xdr:colOff>
          <xdr:row>0</xdr:row>
          <xdr:rowOff>66675</xdr:rowOff>
        </xdr:from>
        <xdr:to>
          <xdr:col>6</xdr:col>
          <xdr:colOff>685800</xdr:colOff>
          <xdr:row>0</xdr:row>
          <xdr:rowOff>314325</xdr:rowOff>
        </xdr:to>
        <xdr:sp macro="" textlink="">
          <xdr:nvSpPr>
            <xdr:cNvPr id="1118" name="Button 94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Hjelp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191822</xdr:rowOff>
    </xdr:from>
    <xdr:to>
      <xdr:col>8</xdr:col>
      <xdr:colOff>581524</xdr:colOff>
      <xdr:row>37</xdr:row>
      <xdr:rowOff>46302</xdr:rowOff>
    </xdr:to>
    <xdr:pic>
      <xdr:nvPicPr>
        <xdr:cNvPr id="9" name="Bilde 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22135"/>
          <a:ext cx="7196107" cy="561578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495300</xdr:colOff>
          <xdr:row>0</xdr:row>
          <xdr:rowOff>123825</xdr:rowOff>
        </xdr:from>
        <xdr:to>
          <xdr:col>16</xdr:col>
          <xdr:colOff>542925</xdr:colOff>
          <xdr:row>1</xdr:row>
          <xdr:rowOff>200025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Tilbake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635000</xdr:colOff>
      <xdr:row>9</xdr:row>
      <xdr:rowOff>12700</xdr:rowOff>
    </xdr:from>
    <xdr:to>
      <xdr:col>11</xdr:col>
      <xdr:colOff>88900</xdr:colOff>
      <xdr:row>9</xdr:row>
      <xdr:rowOff>31750</xdr:rowOff>
    </xdr:to>
    <xdr:cxnSp macro="">
      <xdr:nvCxnSpPr>
        <xdr:cNvPr id="4" name="Rett linje 3"/>
        <xdr:cNvCxnSpPr>
          <a:stCxn id="7" idx="1"/>
        </xdr:cNvCxnSpPr>
      </xdr:nvCxnSpPr>
      <xdr:spPr bwMode="auto">
        <a:xfrm flipH="1" flipV="1">
          <a:off x="6413500" y="1816100"/>
          <a:ext cx="2755900" cy="1905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4</xdr:col>
      <xdr:colOff>495300</xdr:colOff>
      <xdr:row>9</xdr:row>
      <xdr:rowOff>31750</xdr:rowOff>
    </xdr:from>
    <xdr:to>
      <xdr:col>11</xdr:col>
      <xdr:colOff>88900</xdr:colOff>
      <xdr:row>9</xdr:row>
      <xdr:rowOff>139700</xdr:rowOff>
    </xdr:to>
    <xdr:cxnSp macro="">
      <xdr:nvCxnSpPr>
        <xdr:cNvPr id="5" name="Rett linje 4"/>
        <xdr:cNvCxnSpPr>
          <a:stCxn id="7" idx="1"/>
        </xdr:cNvCxnSpPr>
      </xdr:nvCxnSpPr>
      <xdr:spPr bwMode="auto">
        <a:xfrm flipH="1">
          <a:off x="3797300" y="1835150"/>
          <a:ext cx="5372100" cy="10795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11</xdr:col>
      <xdr:colOff>180622</xdr:colOff>
      <xdr:row>10</xdr:row>
      <xdr:rowOff>38101</xdr:rowOff>
    </xdr:from>
    <xdr:to>
      <xdr:col>14</xdr:col>
      <xdr:colOff>469900</xdr:colOff>
      <xdr:row>17</xdr:row>
      <xdr:rowOff>63501</xdr:rowOff>
    </xdr:to>
    <xdr:sp macro="" textlink="">
      <xdr:nvSpPr>
        <xdr:cNvPr id="6" name="TekstSylinder 5"/>
        <xdr:cNvSpPr txBox="1"/>
      </xdr:nvSpPr>
      <xdr:spPr>
        <a:xfrm>
          <a:off x="9261122" y="2032001"/>
          <a:ext cx="2765778" cy="130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Modellen regner ut avvik i kroner og prosent. Modellen er bygget opp slik at negative tall betyr forverring, positive tall forbedring.</a:t>
          </a:r>
          <a:endParaRPr lang="nb-N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88900</xdr:colOff>
      <xdr:row>8</xdr:row>
      <xdr:rowOff>50800</xdr:rowOff>
    </xdr:from>
    <xdr:to>
      <xdr:col>12</xdr:col>
      <xdr:colOff>673100</xdr:colOff>
      <xdr:row>10</xdr:row>
      <xdr:rowOff>12699</xdr:rowOff>
    </xdr:to>
    <xdr:sp macro="" textlink="">
      <xdr:nvSpPr>
        <xdr:cNvPr id="7" name="TekstSylinder 6"/>
        <xdr:cNvSpPr txBox="1"/>
      </xdr:nvSpPr>
      <xdr:spPr>
        <a:xfrm>
          <a:off x="9169400" y="1663700"/>
          <a:ext cx="1409700" cy="3428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Inndata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fra oppgaven</a:t>
          </a:r>
          <a:endParaRPr lang="nb-N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254000</xdr:colOff>
      <xdr:row>9</xdr:row>
      <xdr:rowOff>31750</xdr:rowOff>
    </xdr:from>
    <xdr:to>
      <xdr:col>11</xdr:col>
      <xdr:colOff>88900</xdr:colOff>
      <xdr:row>16</xdr:row>
      <xdr:rowOff>88900</xdr:rowOff>
    </xdr:to>
    <xdr:cxnSp macro="">
      <xdr:nvCxnSpPr>
        <xdr:cNvPr id="8" name="Rett linje 7"/>
        <xdr:cNvCxnSpPr>
          <a:stCxn id="7" idx="1"/>
        </xdr:cNvCxnSpPr>
      </xdr:nvCxnSpPr>
      <xdr:spPr bwMode="auto">
        <a:xfrm flipH="1">
          <a:off x="5207000" y="1835150"/>
          <a:ext cx="3962400" cy="133985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7</xdr:col>
      <xdr:colOff>635000</xdr:colOff>
      <xdr:row>9</xdr:row>
      <xdr:rowOff>31750</xdr:rowOff>
    </xdr:from>
    <xdr:to>
      <xdr:col>11</xdr:col>
      <xdr:colOff>88900</xdr:colOff>
      <xdr:row>10</xdr:row>
      <xdr:rowOff>25400</xdr:rowOff>
    </xdr:to>
    <xdr:cxnSp macro="">
      <xdr:nvCxnSpPr>
        <xdr:cNvPr id="10" name="Rett linje 9"/>
        <xdr:cNvCxnSpPr>
          <a:stCxn id="7" idx="1"/>
        </xdr:cNvCxnSpPr>
      </xdr:nvCxnSpPr>
      <xdr:spPr bwMode="auto">
        <a:xfrm flipH="1">
          <a:off x="6413500" y="1835150"/>
          <a:ext cx="2755900" cy="18415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8</xdr:col>
      <xdr:colOff>736600</xdr:colOff>
      <xdr:row>11</xdr:row>
      <xdr:rowOff>12700</xdr:rowOff>
    </xdr:from>
    <xdr:to>
      <xdr:col>11</xdr:col>
      <xdr:colOff>50800</xdr:colOff>
      <xdr:row>17</xdr:row>
      <xdr:rowOff>88900</xdr:rowOff>
    </xdr:to>
    <xdr:cxnSp macro="">
      <xdr:nvCxnSpPr>
        <xdr:cNvPr id="35" name="Rett linje 34"/>
        <xdr:cNvCxnSpPr/>
      </xdr:nvCxnSpPr>
      <xdr:spPr bwMode="auto">
        <a:xfrm flipH="1">
          <a:off x="7340600" y="2146300"/>
          <a:ext cx="1790700" cy="12192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 editAs="oneCell">
    <xdr:from>
      <xdr:col>0</xdr:col>
      <xdr:colOff>0</xdr:colOff>
      <xdr:row>46</xdr:row>
      <xdr:rowOff>0</xdr:rowOff>
    </xdr:from>
    <xdr:to>
      <xdr:col>8</xdr:col>
      <xdr:colOff>571500</xdr:colOff>
      <xdr:row>80</xdr:row>
      <xdr:rowOff>131592</xdr:rowOff>
    </xdr:to>
    <xdr:pic>
      <xdr:nvPicPr>
        <xdr:cNvPr id="2054" name="Bilde 205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72500"/>
          <a:ext cx="7175500" cy="61767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12</xdr:col>
      <xdr:colOff>152400</xdr:colOff>
      <xdr:row>86</xdr:row>
      <xdr:rowOff>70984</xdr:rowOff>
    </xdr:to>
    <xdr:pic>
      <xdr:nvPicPr>
        <xdr:cNvPr id="2055" name="Bilde 205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973300"/>
          <a:ext cx="10058400" cy="782184"/>
        </a:xfrm>
        <a:prstGeom prst="rect">
          <a:avLst/>
        </a:prstGeom>
      </xdr:spPr>
    </xdr:pic>
    <xdr:clientData/>
  </xdr:twoCellAnchor>
  <xdr:twoCellAnchor editAs="oneCell">
    <xdr:from>
      <xdr:col>9</xdr:col>
      <xdr:colOff>406400</xdr:colOff>
      <xdr:row>45</xdr:row>
      <xdr:rowOff>88900</xdr:rowOff>
    </xdr:from>
    <xdr:to>
      <xdr:col>14</xdr:col>
      <xdr:colOff>138061</xdr:colOff>
      <xdr:row>46</xdr:row>
      <xdr:rowOff>101600</xdr:rowOff>
    </xdr:to>
    <xdr:pic>
      <xdr:nvPicPr>
        <xdr:cNvPr id="2056" name="Bilde 2055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5900" y="8483600"/>
          <a:ext cx="3859161" cy="19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7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" enableFormatConditionsCalculation="0">
    <pageSetUpPr fitToPage="1"/>
  </sheetPr>
  <dimension ref="A1:AD91"/>
  <sheetViews>
    <sheetView showGridLines="0" tabSelected="1" workbookViewId="0">
      <selection activeCell="B8" sqref="B8"/>
    </sheetView>
  </sheetViews>
  <sheetFormatPr baseColWidth="10" defaultColWidth="9.140625" defaultRowHeight="14.25"/>
  <cols>
    <col min="1" max="1" width="21.7109375" style="7" customWidth="1"/>
    <col min="2" max="2" width="10.140625" style="7" customWidth="1"/>
    <col min="3" max="3" width="10.7109375" style="7" customWidth="1"/>
    <col min="4" max="6" width="10.7109375" style="76" customWidth="1"/>
    <col min="7" max="7" width="10.140625" style="77" customWidth="1"/>
    <col min="8" max="8" width="10.7109375" style="7" customWidth="1"/>
    <col min="9" max="10" width="10.42578125" style="7" customWidth="1"/>
    <col min="11" max="13" width="9.140625" style="7" customWidth="1"/>
    <col min="14" max="14" width="31.7109375" style="16" customWidth="1"/>
    <col min="15" max="15" width="10" style="16" customWidth="1"/>
    <col min="16" max="17" width="10.85546875" style="67" customWidth="1"/>
    <col min="18" max="19" width="10.85546875" style="68" customWidth="1"/>
    <col min="20" max="20" width="10" style="7" customWidth="1"/>
    <col min="21" max="16384" width="9.140625" style="7"/>
  </cols>
  <sheetData>
    <row r="1" spans="1:30" ht="33" customHeight="1">
      <c r="A1" s="1"/>
      <c r="B1" s="1"/>
      <c r="C1" s="1"/>
      <c r="D1" s="2"/>
      <c r="E1" s="2"/>
      <c r="F1" s="2"/>
      <c r="G1" s="3"/>
      <c r="H1" s="1"/>
      <c r="I1" s="1"/>
      <c r="J1" s="1"/>
      <c r="K1" s="1"/>
      <c r="L1" s="1"/>
      <c r="M1" s="1"/>
      <c r="N1" s="4"/>
      <c r="O1" s="4"/>
      <c r="P1" s="5"/>
      <c r="Q1" s="5"/>
      <c r="R1" s="6"/>
      <c r="S1" s="6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5.25" customHeight="1">
      <c r="A2" s="1"/>
      <c r="B2" s="1"/>
      <c r="C2" s="1"/>
      <c r="D2" s="2"/>
      <c r="E2" s="2"/>
      <c r="F2" s="2"/>
      <c r="G2" s="3"/>
      <c r="H2" s="1"/>
      <c r="I2" s="1"/>
      <c r="J2" s="1"/>
      <c r="K2" s="1"/>
      <c r="L2" s="1"/>
      <c r="M2" s="1"/>
      <c r="N2" s="4"/>
      <c r="O2" s="4"/>
      <c r="P2" s="5"/>
      <c r="Q2" s="5"/>
      <c r="R2" s="6"/>
      <c r="S2" s="6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s="8" customFormat="1" ht="12" hidden="1" customHeight="1">
      <c r="A3" s="114" t="s">
        <v>0</v>
      </c>
      <c r="B3" s="85"/>
      <c r="C3" s="109" t="s">
        <v>1</v>
      </c>
      <c r="D3" s="110" t="s">
        <v>2</v>
      </c>
      <c r="E3" s="110" t="s">
        <v>3</v>
      </c>
      <c r="F3" s="110" t="s">
        <v>3</v>
      </c>
      <c r="G3" s="111" t="s">
        <v>4</v>
      </c>
      <c r="H3" s="197" t="s">
        <v>5</v>
      </c>
      <c r="I3" s="234" t="s">
        <v>70</v>
      </c>
      <c r="N3" s="9"/>
      <c r="O3" s="9"/>
      <c r="P3" s="10"/>
      <c r="Q3" s="10"/>
      <c r="R3" s="11"/>
      <c r="S3" s="11"/>
    </row>
    <row r="4" spans="1:30" s="8" customFormat="1" ht="12" hidden="1" customHeight="1">
      <c r="A4" s="86"/>
      <c r="B4" s="87"/>
      <c r="C4" s="112" t="s">
        <v>6</v>
      </c>
      <c r="D4" s="113" t="s">
        <v>7</v>
      </c>
      <c r="E4" s="113" t="s">
        <v>8</v>
      </c>
      <c r="F4" s="113" t="s">
        <v>9</v>
      </c>
      <c r="G4" s="113" t="s">
        <v>10</v>
      </c>
      <c r="H4" s="198" t="s">
        <v>11</v>
      </c>
      <c r="I4" s="235" t="s">
        <v>69</v>
      </c>
      <c r="N4" s="9"/>
      <c r="O4" s="9"/>
      <c r="P4" s="10"/>
      <c r="Q4" s="10"/>
      <c r="R4" s="11"/>
      <c r="S4" s="11"/>
    </row>
    <row r="5" spans="1:30" s="12" customFormat="1" ht="12" hidden="1" customHeight="1">
      <c r="A5" s="88" t="s">
        <v>13</v>
      </c>
      <c r="B5" s="89" t="str">
        <f>D14</f>
        <v>år x1</v>
      </c>
      <c r="C5" s="90">
        <f>IF(ekbud=0,0,resfeopbud/ekbud)</f>
        <v>0</v>
      </c>
      <c r="D5" s="119">
        <f>IF(vlbud=0,0,360/(varekostbud/vlbud))</f>
        <v>0</v>
      </c>
      <c r="E5" s="119">
        <f>IF(kunderbud=0,0,360/(salgbud*(1+mva)/kunderbud))</f>
        <v>0</v>
      </c>
      <c r="F5" s="119">
        <f>IF(levgjeldbud=0,0,360/(varekostbud*(1+mva)/levgjeldbud))</f>
        <v>0</v>
      </c>
      <c r="G5" s="91">
        <f>IF(tkbud=0,0,ekbud/tkbud)</f>
        <v>0</v>
      </c>
      <c r="H5" s="199">
        <f>ombud-kgbud</f>
        <v>0</v>
      </c>
      <c r="I5" s="196" t="str">
        <f>IF(vlbud=0,"",H5/vlbud)</f>
        <v/>
      </c>
      <c r="N5" s="13"/>
      <c r="O5" s="13"/>
      <c r="P5" s="14"/>
      <c r="Q5" s="14"/>
      <c r="R5" s="15"/>
      <c r="S5" s="15"/>
    </row>
    <row r="6" spans="1:30" s="12" customFormat="1" ht="12" hidden="1" customHeight="1" thickBot="1">
      <c r="A6" s="212" t="s">
        <v>12</v>
      </c>
      <c r="B6" s="213" t="str">
        <f>E14</f>
        <v>år x1</v>
      </c>
      <c r="C6" s="214">
        <f>IF(ekdå=0,0,resfeopdå/ekdå)</f>
        <v>0</v>
      </c>
      <c r="D6" s="215">
        <f>IF(vldå=0,0,360/(varekostdå/vldå))</f>
        <v>0</v>
      </c>
      <c r="E6" s="215">
        <f>IF(kunderdå=0,0,360/(salgdå*(1+mva)/kunderdå))</f>
        <v>0</v>
      </c>
      <c r="F6" s="215">
        <f>IF(levgjelddå=0,0,360/(varekostdå*(1+mva)/levgjelddå))</f>
        <v>0</v>
      </c>
      <c r="G6" s="216">
        <f>IF(tkdå=0,0,ekdå/tkdå)</f>
        <v>0</v>
      </c>
      <c r="H6" s="217">
        <f>omdå-kgdå</f>
        <v>0</v>
      </c>
      <c r="I6" s="218" t="str">
        <f>IF(vldå=0,"",H6/vldå)</f>
        <v/>
      </c>
    </row>
    <row r="7" spans="1:30" s="12" customFormat="1" ht="24" customHeight="1">
      <c r="A7" s="236" t="s">
        <v>73</v>
      </c>
      <c r="B7" s="191"/>
      <c r="C7" s="184"/>
      <c r="D7" s="185"/>
      <c r="E7" s="185"/>
      <c r="F7" s="185"/>
      <c r="G7" s="186"/>
      <c r="H7" s="93"/>
      <c r="I7" s="186"/>
      <c r="J7" s="189"/>
      <c r="K7" s="189"/>
      <c r="L7" s="189"/>
      <c r="M7" s="189"/>
    </row>
    <row r="8" spans="1:30" s="12" customFormat="1" ht="14.25" customHeight="1">
      <c r="A8" s="187" t="s">
        <v>14</v>
      </c>
      <c r="B8" s="116"/>
      <c r="C8" s="188"/>
      <c r="D8" s="208"/>
      <c r="E8" s="207" t="s">
        <v>65</v>
      </c>
      <c r="F8" s="205"/>
      <c r="G8" s="185"/>
      <c r="H8" s="93"/>
      <c r="I8" s="186"/>
      <c r="J8" s="189"/>
      <c r="K8" s="189"/>
      <c r="L8" s="189"/>
      <c r="M8" s="189"/>
    </row>
    <row r="9" spans="1:30" s="12" customFormat="1" ht="13.5" customHeight="1">
      <c r="A9" s="96" t="s">
        <v>15</v>
      </c>
      <c r="B9" s="116"/>
      <c r="C9" s="188"/>
      <c r="D9" s="208"/>
      <c r="E9" s="207" t="s">
        <v>66</v>
      </c>
      <c r="F9" s="205"/>
      <c r="G9" s="185"/>
      <c r="H9" s="93"/>
      <c r="I9" s="186"/>
      <c r="J9" s="189"/>
      <c r="K9" s="189"/>
      <c r="L9" s="189"/>
      <c r="M9" s="189"/>
    </row>
    <row r="10" spans="1:30" s="12" customFormat="1" ht="12" customHeight="1">
      <c r="A10" s="208"/>
      <c r="B10" s="208"/>
      <c r="C10" s="184"/>
      <c r="D10" s="208"/>
      <c r="E10" s="209" t="s">
        <v>16</v>
      </c>
      <c r="F10" s="210">
        <v>0.25</v>
      </c>
      <c r="G10" s="185"/>
      <c r="H10" s="93"/>
      <c r="I10" s="186"/>
      <c r="J10" s="189"/>
      <c r="K10" s="189"/>
      <c r="L10" s="189"/>
      <c r="M10" s="189"/>
      <c r="N10" s="183" t="str">
        <f>"Navn/oppgave: "&amp;B8</f>
        <v xml:space="preserve">Navn/oppgave: </v>
      </c>
      <c r="X10" s="195"/>
    </row>
    <row r="11" spans="1:30" s="12" customFormat="1" ht="16.5" customHeight="1" thickBot="1">
      <c r="A11" s="208"/>
      <c r="B11" s="208"/>
      <c r="C11" s="184"/>
      <c r="D11" s="208"/>
      <c r="E11" s="211"/>
      <c r="F11" s="211"/>
      <c r="G11" s="219"/>
      <c r="H11" s="93"/>
      <c r="I11" s="80"/>
      <c r="J11" s="80"/>
      <c r="K11" s="80"/>
      <c r="L11" s="80"/>
      <c r="M11" s="80"/>
      <c r="O11" s="121"/>
      <c r="P11" s="14"/>
      <c r="Q11" s="14"/>
      <c r="R11" s="15"/>
      <c r="S11" s="15"/>
      <c r="X11" s="195"/>
    </row>
    <row r="12" spans="1:30" ht="15" customHeight="1">
      <c r="A12" s="220"/>
      <c r="B12" s="221"/>
      <c r="C12" s="222"/>
      <c r="D12" s="204" t="s">
        <v>13</v>
      </c>
      <c r="E12" s="223" t="s">
        <v>12</v>
      </c>
      <c r="F12" s="223" t="s">
        <v>17</v>
      </c>
      <c r="G12" s="224" t="s">
        <v>17</v>
      </c>
      <c r="H12" s="78"/>
      <c r="I12" s="78"/>
      <c r="J12" s="78"/>
      <c r="K12" s="79"/>
      <c r="L12" s="79"/>
      <c r="M12" s="79"/>
      <c r="N12" s="206">
        <f>IF(A9=0,"",B9)</f>
        <v>0</v>
      </c>
      <c r="O12" s="17"/>
      <c r="P12" s="18" t="str">
        <f t="shared" ref="P12:S14" si="0">IF(D12=0,"",D12)</f>
        <v>Budsjett</v>
      </c>
      <c r="Q12" s="19" t="str">
        <f t="shared" si="0"/>
        <v>Regnskap</v>
      </c>
      <c r="R12" s="20" t="str">
        <f t="shared" si="0"/>
        <v>Avvik</v>
      </c>
      <c r="S12" s="21" t="str">
        <f t="shared" si="0"/>
        <v>Avvik</v>
      </c>
      <c r="V12" s="12"/>
    </row>
    <row r="13" spans="1:30" ht="13.7" customHeight="1">
      <c r="A13" s="95"/>
      <c r="B13" s="192"/>
      <c r="C13" s="190"/>
      <c r="D13" s="23" t="str">
        <f>"for "&amp;F9</f>
        <v xml:space="preserve">for </v>
      </c>
      <c r="E13" s="24" t="str">
        <f>"for "&amp;F9</f>
        <v xml:space="preserve">for </v>
      </c>
      <c r="F13" s="24"/>
      <c r="G13" s="25" t="s">
        <v>18</v>
      </c>
      <c r="H13" s="78"/>
      <c r="I13" s="78"/>
      <c r="J13" s="78"/>
      <c r="K13" s="79"/>
      <c r="L13" s="79"/>
      <c r="M13" s="79"/>
      <c r="N13" s="26"/>
      <c r="O13" s="27"/>
      <c r="P13" s="28" t="str">
        <f t="shared" si="0"/>
        <v xml:space="preserve">for </v>
      </c>
      <c r="Q13" s="29" t="str">
        <f t="shared" si="0"/>
        <v xml:space="preserve">for </v>
      </c>
      <c r="R13" s="30" t="str">
        <f t="shared" si="0"/>
        <v/>
      </c>
      <c r="S13" s="31" t="str">
        <f t="shared" si="0"/>
        <v>i %</v>
      </c>
      <c r="V13" s="12"/>
    </row>
    <row r="14" spans="1:30" ht="13.7" customHeight="1" thickBot="1">
      <c r="A14" s="94"/>
      <c r="B14" s="193"/>
      <c r="C14" s="194"/>
      <c r="D14" s="34" t="str">
        <f>IF(år&lt;&gt;0,år,"år x1")</f>
        <v>år x1</v>
      </c>
      <c r="E14" s="35" t="str">
        <f>IF(år&lt;&gt;0,år,"år x1")</f>
        <v>år x1</v>
      </c>
      <c r="F14" s="35"/>
      <c r="G14" s="36"/>
      <c r="H14" s="78"/>
      <c r="I14" s="78"/>
      <c r="J14" s="78"/>
      <c r="K14" s="79"/>
      <c r="L14" s="79"/>
      <c r="M14" s="79"/>
      <c r="N14" s="37"/>
      <c r="O14" s="38"/>
      <c r="P14" s="39" t="str">
        <f t="shared" si="0"/>
        <v>år x1</v>
      </c>
      <c r="Q14" s="40" t="str">
        <f t="shared" si="0"/>
        <v>år x1</v>
      </c>
      <c r="R14" s="41" t="str">
        <f t="shared" si="0"/>
        <v/>
      </c>
      <c r="S14" s="42" t="str">
        <f t="shared" si="0"/>
        <v/>
      </c>
    </row>
    <row r="15" spans="1:30" ht="19.5" customHeight="1">
      <c r="A15" s="102" t="s">
        <v>19</v>
      </c>
      <c r="B15" s="43"/>
      <c r="C15" s="44"/>
      <c r="D15" s="45"/>
      <c r="E15" s="46"/>
      <c r="F15" s="46"/>
      <c r="G15" s="47"/>
      <c r="H15" s="78"/>
      <c r="I15" s="78"/>
      <c r="J15" s="78"/>
      <c r="K15" s="78"/>
      <c r="L15" s="78"/>
      <c r="M15" s="78"/>
      <c r="N15" s="138" t="str">
        <f>IF(A15=0,"",A15)</f>
        <v>Resultatregnskap</v>
      </c>
      <c r="O15" s="27"/>
      <c r="P15" s="48">
        <f t="shared" ref="P15:P34" si="1">IF(D15=0,0,D15)</f>
        <v>0</v>
      </c>
      <c r="Q15" s="49">
        <f t="shared" ref="Q15:Q34" si="2">IF(E15=0,0,E15)</f>
        <v>0</v>
      </c>
      <c r="R15" s="50">
        <f t="shared" ref="R15:R34" si="3">IF(F15=0,0,F15)</f>
        <v>0</v>
      </c>
      <c r="S15" s="51">
        <f t="shared" ref="S15:S34" si="4">IF(G15=0,0,G15)</f>
        <v>0</v>
      </c>
    </row>
    <row r="16" spans="1:30" ht="14.25" customHeight="1">
      <c r="A16" s="107"/>
      <c r="B16" s="44"/>
      <c r="C16" s="100" t="s">
        <v>20</v>
      </c>
      <c r="D16" s="125"/>
      <c r="E16" s="126"/>
      <c r="F16" s="127">
        <f t="shared" ref="F16:F34" si="5">IF(regnskap=0,0,regnskap-budsjett)</f>
        <v>0</v>
      </c>
      <c r="G16" s="136" t="str">
        <f>IF(D16=0,"",F16/D16)</f>
        <v/>
      </c>
      <c r="H16" s="78"/>
      <c r="I16" s="78"/>
      <c r="J16" s="78"/>
      <c r="K16" s="79"/>
      <c r="L16" s="79"/>
      <c r="M16" s="79"/>
      <c r="N16" s="139" t="str">
        <f>IF(C16=0,"",C16)</f>
        <v>Salgsinntekt</v>
      </c>
      <c r="O16" s="133"/>
      <c r="P16" s="140">
        <f t="shared" si="1"/>
        <v>0</v>
      </c>
      <c r="Q16" s="141">
        <f t="shared" si="2"/>
        <v>0</v>
      </c>
      <c r="R16" s="142">
        <f t="shared" si="3"/>
        <v>0</v>
      </c>
      <c r="S16" s="143" t="str">
        <f t="shared" si="4"/>
        <v/>
      </c>
    </row>
    <row r="17" spans="1:19" ht="14.25" customHeight="1">
      <c r="A17" s="106"/>
      <c r="B17" s="53"/>
      <c r="C17" s="98" t="s">
        <v>21</v>
      </c>
      <c r="D17" s="122"/>
      <c r="E17" s="123"/>
      <c r="F17" s="124">
        <f t="shared" si="5"/>
        <v>0</v>
      </c>
      <c r="G17" s="137" t="str">
        <f t="shared" ref="G17:G34" si="6">IF(D17=0,"",F17/D17)</f>
        <v/>
      </c>
      <c r="H17" s="78"/>
      <c r="I17" s="78"/>
      <c r="J17" s="78"/>
      <c r="K17" s="79"/>
      <c r="L17" s="79"/>
      <c r="M17" s="79"/>
      <c r="N17" s="144" t="str">
        <f>IF(C17=0,"",C17)</f>
        <v>Annen driftsinntekt</v>
      </c>
      <c r="O17" s="145"/>
      <c r="P17" s="146">
        <f t="shared" si="1"/>
        <v>0</v>
      </c>
      <c r="Q17" s="147">
        <f t="shared" si="2"/>
        <v>0</v>
      </c>
      <c r="R17" s="148">
        <f t="shared" si="3"/>
        <v>0</v>
      </c>
      <c r="S17" s="149" t="str">
        <f t="shared" si="4"/>
        <v/>
      </c>
    </row>
    <row r="18" spans="1:19" ht="14.25" customHeight="1">
      <c r="A18" s="132" t="s">
        <v>22</v>
      </c>
      <c r="B18" s="130"/>
      <c r="C18" s="131"/>
      <c r="D18" s="181">
        <f>D16+D17</f>
        <v>0</v>
      </c>
      <c r="E18" s="181">
        <f>E16+E17</f>
        <v>0</v>
      </c>
      <c r="F18" s="124">
        <f t="shared" si="5"/>
        <v>0</v>
      </c>
      <c r="G18" s="58" t="str">
        <f>IF(D18=0,"",F18/D18)</f>
        <v/>
      </c>
      <c r="H18" s="78"/>
      <c r="I18" s="78"/>
      <c r="J18" s="78"/>
      <c r="K18" s="79"/>
      <c r="L18" s="79"/>
      <c r="M18" s="79"/>
      <c r="N18" s="150" t="str">
        <f>IF(A18=0,"",A18)</f>
        <v>Sum driftsinntekter</v>
      </c>
      <c r="O18" s="151"/>
      <c r="P18" s="152">
        <f t="shared" si="1"/>
        <v>0</v>
      </c>
      <c r="Q18" s="153">
        <f t="shared" si="2"/>
        <v>0</v>
      </c>
      <c r="R18" s="154">
        <f t="shared" si="3"/>
        <v>0</v>
      </c>
      <c r="S18" s="155" t="str">
        <f t="shared" si="4"/>
        <v/>
      </c>
    </row>
    <row r="19" spans="1:19" ht="14.25" customHeight="1">
      <c r="A19" s="107"/>
      <c r="B19" s="54"/>
      <c r="C19" s="225" t="s">
        <v>23</v>
      </c>
      <c r="D19" s="125"/>
      <c r="E19" s="126"/>
      <c r="F19" s="200">
        <f t="shared" ref="F19:F27" si="7">IF(regnskap=0,0,budsjett-regnskap)</f>
        <v>0</v>
      </c>
      <c r="G19" s="136" t="str">
        <f t="shared" si="6"/>
        <v/>
      </c>
      <c r="H19" s="78"/>
      <c r="I19" s="78"/>
      <c r="J19" s="78"/>
      <c r="K19" s="79"/>
      <c r="L19" s="79"/>
      <c r="M19" s="79"/>
      <c r="N19" s="139" t="str">
        <f t="shared" ref="N19:N26" si="8">IF(C19=0,"",C19)</f>
        <v>Varekostnad</v>
      </c>
      <c r="O19" s="133"/>
      <c r="P19" s="140">
        <f t="shared" si="1"/>
        <v>0</v>
      </c>
      <c r="Q19" s="141">
        <f t="shared" si="2"/>
        <v>0</v>
      </c>
      <c r="R19" s="142">
        <f t="shared" si="3"/>
        <v>0</v>
      </c>
      <c r="S19" s="143" t="str">
        <f t="shared" si="4"/>
        <v/>
      </c>
    </row>
    <row r="20" spans="1:19" ht="14.25" customHeight="1">
      <c r="A20" s="107"/>
      <c r="B20" s="54"/>
      <c r="C20" s="225" t="s">
        <v>24</v>
      </c>
      <c r="D20" s="125"/>
      <c r="E20" s="126"/>
      <c r="F20" s="127">
        <f t="shared" si="7"/>
        <v>0</v>
      </c>
      <c r="G20" s="136" t="str">
        <f t="shared" ref="G20:G23" si="9">IF(D20=0,"",F20/D20)</f>
        <v/>
      </c>
      <c r="H20" s="78"/>
      <c r="I20" s="78"/>
      <c r="J20" s="78"/>
      <c r="K20" s="79"/>
      <c r="L20" s="79"/>
      <c r="M20" s="79"/>
      <c r="N20" s="139" t="str">
        <f t="shared" si="8"/>
        <v>Lønnskostnad</v>
      </c>
      <c r="O20" s="133"/>
      <c r="P20" s="140">
        <f t="shared" ref="P20:P23" si="10">IF(D20=0,0,D20)</f>
        <v>0</v>
      </c>
      <c r="Q20" s="141">
        <f t="shared" ref="Q20:Q23" si="11">IF(E20=0,0,E20)</f>
        <v>0</v>
      </c>
      <c r="R20" s="142">
        <f t="shared" ref="R20:R23" si="12">IF(F20=0,0,F20)</f>
        <v>0</v>
      </c>
      <c r="S20" s="143" t="str">
        <f t="shared" ref="S20:S23" si="13">IF(G20=0,0,G20)</f>
        <v/>
      </c>
    </row>
    <row r="21" spans="1:19" ht="14.25" customHeight="1">
      <c r="A21" s="107"/>
      <c r="B21" s="54"/>
      <c r="C21" s="225" t="s">
        <v>25</v>
      </c>
      <c r="D21" s="125"/>
      <c r="E21" s="126"/>
      <c r="F21" s="127">
        <f t="shared" si="7"/>
        <v>0</v>
      </c>
      <c r="G21" s="136" t="str">
        <f t="shared" si="9"/>
        <v/>
      </c>
      <c r="H21" s="78"/>
      <c r="I21" s="78"/>
      <c r="J21" s="78"/>
      <c r="K21" s="79"/>
      <c r="L21" s="79"/>
      <c r="M21" s="79"/>
      <c r="N21" s="139" t="str">
        <f t="shared" si="8"/>
        <v>Avskrivning</v>
      </c>
      <c r="O21" s="133"/>
      <c r="P21" s="140">
        <f t="shared" si="10"/>
        <v>0</v>
      </c>
      <c r="Q21" s="141">
        <f t="shared" si="11"/>
        <v>0</v>
      </c>
      <c r="R21" s="142">
        <f t="shared" si="12"/>
        <v>0</v>
      </c>
      <c r="S21" s="143" t="str">
        <f t="shared" si="13"/>
        <v/>
      </c>
    </row>
    <row r="22" spans="1:19" ht="14.25" customHeight="1">
      <c r="A22" s="107"/>
      <c r="B22" s="54"/>
      <c r="C22" s="225" t="s">
        <v>26</v>
      </c>
      <c r="D22" s="125"/>
      <c r="E22" s="126"/>
      <c r="F22" s="127">
        <f t="shared" si="7"/>
        <v>0</v>
      </c>
      <c r="G22" s="136" t="str">
        <f t="shared" si="9"/>
        <v/>
      </c>
      <c r="H22" s="78"/>
      <c r="I22" s="78"/>
      <c r="J22" s="78"/>
      <c r="K22" s="79"/>
      <c r="L22" s="79"/>
      <c r="M22" s="79"/>
      <c r="N22" s="139" t="str">
        <f t="shared" si="8"/>
        <v>Annen driftskostnad</v>
      </c>
      <c r="O22" s="133"/>
      <c r="P22" s="140">
        <f t="shared" si="10"/>
        <v>0</v>
      </c>
      <c r="Q22" s="141">
        <f t="shared" si="11"/>
        <v>0</v>
      </c>
      <c r="R22" s="142">
        <f t="shared" si="12"/>
        <v>0</v>
      </c>
      <c r="S22" s="143" t="str">
        <f t="shared" si="13"/>
        <v/>
      </c>
    </row>
    <row r="23" spans="1:19" ht="14.25" customHeight="1">
      <c r="A23" s="107"/>
      <c r="B23" s="54"/>
      <c r="C23" s="225"/>
      <c r="D23" s="125"/>
      <c r="E23" s="126"/>
      <c r="F23" s="127">
        <f t="shared" si="7"/>
        <v>0</v>
      </c>
      <c r="G23" s="136" t="str">
        <f t="shared" si="9"/>
        <v/>
      </c>
      <c r="H23" s="78"/>
      <c r="I23" s="78"/>
      <c r="J23" s="78"/>
      <c r="K23" s="79"/>
      <c r="L23" s="79"/>
      <c r="M23" s="79"/>
      <c r="N23" s="139" t="str">
        <f t="shared" si="8"/>
        <v/>
      </c>
      <c r="O23" s="133"/>
      <c r="P23" s="140">
        <f t="shared" si="10"/>
        <v>0</v>
      </c>
      <c r="Q23" s="141">
        <f t="shared" si="11"/>
        <v>0</v>
      </c>
      <c r="R23" s="142">
        <f t="shared" si="12"/>
        <v>0</v>
      </c>
      <c r="S23" s="143" t="str">
        <f t="shared" si="13"/>
        <v/>
      </c>
    </row>
    <row r="24" spans="1:19" ht="14.25" customHeight="1">
      <c r="A24" s="107"/>
      <c r="B24" s="54"/>
      <c r="C24" s="225"/>
      <c r="D24" s="125"/>
      <c r="E24" s="126"/>
      <c r="F24" s="127">
        <f t="shared" si="7"/>
        <v>0</v>
      </c>
      <c r="G24" s="136" t="str">
        <f t="shared" si="6"/>
        <v/>
      </c>
      <c r="H24" s="78"/>
      <c r="I24" s="78"/>
      <c r="J24" s="78"/>
      <c r="K24" s="79"/>
      <c r="L24" s="79"/>
      <c r="M24" s="79"/>
      <c r="N24" s="139" t="str">
        <f t="shared" si="8"/>
        <v/>
      </c>
      <c r="O24" s="133"/>
      <c r="P24" s="140">
        <f t="shared" si="1"/>
        <v>0</v>
      </c>
      <c r="Q24" s="141">
        <f t="shared" si="2"/>
        <v>0</v>
      </c>
      <c r="R24" s="142">
        <f t="shared" si="3"/>
        <v>0</v>
      </c>
      <c r="S24" s="143" t="str">
        <f t="shared" si="4"/>
        <v/>
      </c>
    </row>
    <row r="25" spans="1:19" ht="14.25" customHeight="1">
      <c r="A25" s="107"/>
      <c r="B25" s="54"/>
      <c r="C25" s="225"/>
      <c r="D25" s="125"/>
      <c r="E25" s="126"/>
      <c r="F25" s="127">
        <f t="shared" si="7"/>
        <v>0</v>
      </c>
      <c r="G25" s="136" t="str">
        <f t="shared" si="6"/>
        <v/>
      </c>
      <c r="H25" s="78"/>
      <c r="I25" s="78"/>
      <c r="J25" s="78"/>
      <c r="K25" s="79"/>
      <c r="L25" s="79"/>
      <c r="M25" s="79"/>
      <c r="N25" s="139" t="str">
        <f t="shared" si="8"/>
        <v/>
      </c>
      <c r="O25" s="133"/>
      <c r="P25" s="140">
        <f t="shared" si="1"/>
        <v>0</v>
      </c>
      <c r="Q25" s="141">
        <f t="shared" si="2"/>
        <v>0</v>
      </c>
      <c r="R25" s="142">
        <f t="shared" si="3"/>
        <v>0</v>
      </c>
      <c r="S25" s="143" t="str">
        <f t="shared" si="4"/>
        <v/>
      </c>
    </row>
    <row r="26" spans="1:19" ht="14.25" customHeight="1">
      <c r="A26" s="106"/>
      <c r="B26" s="56"/>
      <c r="C26" s="226"/>
      <c r="D26" s="122"/>
      <c r="E26" s="123"/>
      <c r="F26" s="124">
        <f t="shared" si="7"/>
        <v>0</v>
      </c>
      <c r="G26" s="137" t="str">
        <f t="shared" si="6"/>
        <v/>
      </c>
      <c r="H26" s="78"/>
      <c r="I26" s="78"/>
      <c r="J26" s="78"/>
      <c r="K26" s="79"/>
      <c r="L26" s="79"/>
      <c r="M26" s="79"/>
      <c r="N26" s="144" t="str">
        <f t="shared" si="8"/>
        <v/>
      </c>
      <c r="O26" s="145"/>
      <c r="P26" s="146">
        <f t="shared" si="1"/>
        <v>0</v>
      </c>
      <c r="Q26" s="147">
        <f t="shared" si="2"/>
        <v>0</v>
      </c>
      <c r="R26" s="148">
        <f t="shared" si="3"/>
        <v>0</v>
      </c>
      <c r="S26" s="149" t="str">
        <f t="shared" si="4"/>
        <v/>
      </c>
    </row>
    <row r="27" spans="1:19" ht="14.25" customHeight="1">
      <c r="A27" s="22" t="s">
        <v>27</v>
      </c>
      <c r="B27" s="56"/>
      <c r="C27" s="53"/>
      <c r="D27" s="57">
        <f>SUM(D19:D26)</f>
        <v>0</v>
      </c>
      <c r="E27" s="57">
        <f>SUM(E19:E26)</f>
        <v>0</v>
      </c>
      <c r="F27" s="124">
        <f t="shared" si="7"/>
        <v>0</v>
      </c>
      <c r="G27" s="58" t="str">
        <f t="shared" si="6"/>
        <v/>
      </c>
      <c r="H27" s="78"/>
      <c r="I27" s="78"/>
      <c r="J27" s="78"/>
      <c r="K27" s="79"/>
      <c r="L27" s="79"/>
      <c r="M27" s="79"/>
      <c r="N27" s="150" t="str">
        <f>IF(A27=0,"",A27)</f>
        <v>Sum driftskostnader</v>
      </c>
      <c r="O27" s="145"/>
      <c r="P27" s="152">
        <f t="shared" si="1"/>
        <v>0</v>
      </c>
      <c r="Q27" s="153">
        <f t="shared" si="2"/>
        <v>0</v>
      </c>
      <c r="R27" s="154">
        <f t="shared" si="3"/>
        <v>0</v>
      </c>
      <c r="S27" s="155" t="str">
        <f t="shared" si="4"/>
        <v/>
      </c>
    </row>
    <row r="28" spans="1:19" ht="14.25" customHeight="1">
      <c r="A28" s="55" t="s">
        <v>28</v>
      </c>
      <c r="B28" s="56"/>
      <c r="C28" s="53"/>
      <c r="D28" s="57">
        <f>D18-D27</f>
        <v>0</v>
      </c>
      <c r="E28" s="57">
        <f>E18-E27</f>
        <v>0</v>
      </c>
      <c r="F28" s="124">
        <f t="shared" si="5"/>
        <v>0</v>
      </c>
      <c r="G28" s="58" t="str">
        <f t="shared" si="6"/>
        <v/>
      </c>
      <c r="H28" s="78"/>
      <c r="I28" s="78"/>
      <c r="J28" s="78"/>
      <c r="K28" s="79"/>
      <c r="L28" s="79"/>
      <c r="M28" s="79"/>
      <c r="N28" s="150" t="str">
        <f>IF(A28=0,"",A28)</f>
        <v>Driftsresultat</v>
      </c>
      <c r="O28" s="145"/>
      <c r="P28" s="152">
        <f t="shared" si="1"/>
        <v>0</v>
      </c>
      <c r="Q28" s="153">
        <f t="shared" si="2"/>
        <v>0</v>
      </c>
      <c r="R28" s="154">
        <f t="shared" si="3"/>
        <v>0</v>
      </c>
      <c r="S28" s="155" t="str">
        <f t="shared" si="4"/>
        <v/>
      </c>
    </row>
    <row r="29" spans="1:19" ht="14.25" customHeight="1">
      <c r="A29" s="107"/>
      <c r="B29" s="44"/>
      <c r="C29" s="100" t="s">
        <v>29</v>
      </c>
      <c r="D29" s="125"/>
      <c r="E29" s="126"/>
      <c r="F29" s="200">
        <f t="shared" si="5"/>
        <v>0</v>
      </c>
      <c r="G29" s="136" t="str">
        <f t="shared" si="6"/>
        <v/>
      </c>
      <c r="H29" s="79"/>
      <c r="I29" s="79"/>
      <c r="J29" s="79"/>
      <c r="K29" s="79"/>
      <c r="L29" s="79"/>
      <c r="M29" s="79"/>
      <c r="N29" s="139" t="str">
        <f>IF(C29=0,"",C29)</f>
        <v>Rente- og annen finansinntekt</v>
      </c>
      <c r="O29" s="133"/>
      <c r="P29" s="140">
        <f t="shared" si="1"/>
        <v>0</v>
      </c>
      <c r="Q29" s="141">
        <f t="shared" si="2"/>
        <v>0</v>
      </c>
      <c r="R29" s="142">
        <f t="shared" si="3"/>
        <v>0</v>
      </c>
      <c r="S29" s="143" t="str">
        <f t="shared" si="4"/>
        <v/>
      </c>
    </row>
    <row r="30" spans="1:19" ht="14.25" customHeight="1">
      <c r="A30" s="106"/>
      <c r="B30" s="53"/>
      <c r="C30" s="98" t="s">
        <v>30</v>
      </c>
      <c r="D30" s="122"/>
      <c r="E30" s="123"/>
      <c r="F30" s="124">
        <f>IF(regnskap=0,0,budsjett-regnskap)</f>
        <v>0</v>
      </c>
      <c r="G30" s="137" t="str">
        <f t="shared" si="6"/>
        <v/>
      </c>
      <c r="H30" s="79"/>
      <c r="I30" s="79"/>
      <c r="J30" s="79"/>
      <c r="K30" s="79"/>
      <c r="L30" s="79"/>
      <c r="M30" s="79"/>
      <c r="N30" s="144" t="str">
        <f>IF(C30=0,"",C30)</f>
        <v>Rente- og annen finanskostnad</v>
      </c>
      <c r="O30" s="145"/>
      <c r="P30" s="146">
        <f t="shared" si="1"/>
        <v>0</v>
      </c>
      <c r="Q30" s="147">
        <f t="shared" si="2"/>
        <v>0</v>
      </c>
      <c r="R30" s="148">
        <f t="shared" si="3"/>
        <v>0</v>
      </c>
      <c r="S30" s="149" t="str">
        <f t="shared" si="4"/>
        <v/>
      </c>
    </row>
    <row r="31" spans="1:19" ht="14.25" customHeight="1">
      <c r="A31" s="52" t="s">
        <v>31</v>
      </c>
      <c r="B31" s="53"/>
      <c r="C31" s="53"/>
      <c r="D31" s="57">
        <f>D28+D29-D30</f>
        <v>0</v>
      </c>
      <c r="E31" s="59">
        <f>E28+E29-E30</f>
        <v>0</v>
      </c>
      <c r="F31" s="124">
        <f t="shared" si="5"/>
        <v>0</v>
      </c>
      <c r="G31" s="58" t="str">
        <f t="shared" si="6"/>
        <v/>
      </c>
      <c r="H31" s="79"/>
      <c r="I31" s="79"/>
      <c r="J31" s="79"/>
      <c r="K31" s="79"/>
      <c r="L31" s="79"/>
      <c r="M31" s="79"/>
      <c r="N31" s="150" t="str">
        <f>IF(A31=0,"",A31)</f>
        <v>Ordinært resultat før skattekostnad</v>
      </c>
      <c r="O31" s="151"/>
      <c r="P31" s="152">
        <f t="shared" si="1"/>
        <v>0</v>
      </c>
      <c r="Q31" s="153">
        <f t="shared" si="2"/>
        <v>0</v>
      </c>
      <c r="R31" s="154">
        <f t="shared" si="3"/>
        <v>0</v>
      </c>
      <c r="S31" s="155" t="str">
        <f t="shared" si="4"/>
        <v/>
      </c>
    </row>
    <row r="32" spans="1:19" ht="14.25" customHeight="1">
      <c r="A32" s="108"/>
      <c r="B32" s="53"/>
      <c r="C32" s="101" t="s">
        <v>32</v>
      </c>
      <c r="D32" s="122"/>
      <c r="E32" s="123"/>
      <c r="F32" s="124">
        <f>IF(regnskap=0,0,budsjett-regnskap)</f>
        <v>0</v>
      </c>
      <c r="G32" s="137" t="str">
        <f>IF(D32=0,"",F32/D32)</f>
        <v/>
      </c>
      <c r="H32" s="79"/>
      <c r="I32" s="79"/>
      <c r="J32" s="79"/>
      <c r="K32" s="79"/>
      <c r="L32" s="79"/>
      <c r="M32" s="79"/>
      <c r="N32" s="144" t="str">
        <f>IF(C32=0,"",C32)</f>
        <v>Skattekostnad</v>
      </c>
      <c r="O32" s="145"/>
      <c r="P32" s="146">
        <f t="shared" si="1"/>
        <v>0</v>
      </c>
      <c r="Q32" s="147">
        <f t="shared" si="2"/>
        <v>0</v>
      </c>
      <c r="R32" s="148">
        <f t="shared" si="3"/>
        <v>0</v>
      </c>
      <c r="S32" s="149" t="str">
        <f t="shared" si="4"/>
        <v/>
      </c>
    </row>
    <row r="33" spans="1:19" ht="14.25" customHeight="1">
      <c r="A33" s="52" t="s">
        <v>33</v>
      </c>
      <c r="B33" s="53"/>
      <c r="C33" s="53"/>
      <c r="D33" s="57">
        <f>+D31-D32</f>
        <v>0</v>
      </c>
      <c r="E33" s="57">
        <f>+E31-E32</f>
        <v>0</v>
      </c>
      <c r="F33" s="124">
        <f t="shared" si="5"/>
        <v>0</v>
      </c>
      <c r="G33" s="58" t="str">
        <f>IF(D33=0,"",F33/D33)</f>
        <v/>
      </c>
      <c r="H33" s="79"/>
      <c r="I33" s="79"/>
      <c r="J33" s="79"/>
      <c r="K33" s="79"/>
      <c r="L33" s="79"/>
      <c r="M33" s="79"/>
      <c r="N33" s="150" t="str">
        <f>IF(A33=0,"",A33)</f>
        <v>Ordinært resultat</v>
      </c>
      <c r="O33" s="145"/>
      <c r="P33" s="152">
        <f t="shared" si="1"/>
        <v>0</v>
      </c>
      <c r="Q33" s="153">
        <f t="shared" si="2"/>
        <v>0</v>
      </c>
      <c r="R33" s="154">
        <f t="shared" si="3"/>
        <v>0</v>
      </c>
      <c r="S33" s="155" t="str">
        <f t="shared" si="4"/>
        <v/>
      </c>
    </row>
    <row r="34" spans="1:19" ht="20.25" customHeight="1" thickBot="1">
      <c r="A34" s="32" t="s">
        <v>34</v>
      </c>
      <c r="B34" s="33"/>
      <c r="C34" s="33"/>
      <c r="D34" s="63">
        <f>D33</f>
        <v>0</v>
      </c>
      <c r="E34" s="63">
        <f>E33</f>
        <v>0</v>
      </c>
      <c r="F34" s="201">
        <f t="shared" si="5"/>
        <v>0</v>
      </c>
      <c r="G34" s="65" t="str">
        <f t="shared" si="6"/>
        <v/>
      </c>
      <c r="H34" s="79"/>
      <c r="I34" s="79"/>
      <c r="J34" s="79"/>
      <c r="K34" s="79"/>
      <c r="L34" s="79"/>
      <c r="M34" s="79"/>
      <c r="N34" s="150" t="str">
        <f>IF(A34=0,"",A34)</f>
        <v>Årsresultat</v>
      </c>
      <c r="O34" s="145"/>
      <c r="P34" s="152">
        <f t="shared" si="1"/>
        <v>0</v>
      </c>
      <c r="Q34" s="153">
        <f t="shared" si="2"/>
        <v>0</v>
      </c>
      <c r="R34" s="154">
        <f t="shared" si="3"/>
        <v>0</v>
      </c>
      <c r="S34" s="155" t="str">
        <f t="shared" si="4"/>
        <v/>
      </c>
    </row>
    <row r="35" spans="1:19" ht="27" customHeight="1">
      <c r="A35" s="102" t="s">
        <v>35</v>
      </c>
      <c r="B35" s="43"/>
      <c r="C35" s="44"/>
      <c r="D35" s="45"/>
      <c r="E35" s="46"/>
      <c r="F35" s="61"/>
      <c r="G35" s="62" t="str">
        <f t="shared" ref="G35:G41" si="14">IF(D35=0,"",F35/D35)</f>
        <v/>
      </c>
      <c r="H35" s="79"/>
      <c r="I35" s="79"/>
      <c r="J35" s="79"/>
      <c r="K35" s="79"/>
      <c r="L35" s="79"/>
      <c r="M35" s="79"/>
      <c r="N35" s="138" t="str">
        <f>IF(A35=0,"",A35)</f>
        <v>Balanse</v>
      </c>
      <c r="O35" s="133"/>
      <c r="P35" s="140">
        <f t="shared" ref="P35:P55" si="15">IF(D35=0,0,D35)</f>
        <v>0</v>
      </c>
      <c r="Q35" s="141">
        <f t="shared" ref="Q35:Q55" si="16">IF(E35=0,0,E35)</f>
        <v>0</v>
      </c>
      <c r="R35" s="142">
        <f t="shared" ref="R35:R55" si="17">IF(F35=0,0,F35)</f>
        <v>0</v>
      </c>
      <c r="S35" s="143" t="str">
        <f t="shared" ref="S35:S55" si="18">IF(G35=0,0,G35)</f>
        <v/>
      </c>
    </row>
    <row r="36" spans="1:19" ht="14.25" customHeight="1">
      <c r="A36" s="103" t="s">
        <v>36</v>
      </c>
      <c r="B36" s="60"/>
      <c r="C36" s="44"/>
      <c r="D36" s="45"/>
      <c r="E36" s="46"/>
      <c r="F36" s="61"/>
      <c r="G36" s="62" t="str">
        <f t="shared" si="14"/>
        <v/>
      </c>
      <c r="H36" s="79"/>
      <c r="I36" s="79"/>
      <c r="J36" s="79"/>
      <c r="K36" s="79"/>
      <c r="L36" s="79"/>
      <c r="M36" s="79"/>
      <c r="N36" s="178" t="str">
        <f>IF(A36=0,"",A36)</f>
        <v>Eiendeler</v>
      </c>
      <c r="O36" s="133"/>
      <c r="P36" s="140">
        <f t="shared" si="15"/>
        <v>0</v>
      </c>
      <c r="Q36" s="141">
        <f t="shared" si="16"/>
        <v>0</v>
      </c>
      <c r="R36" s="142">
        <f t="shared" si="17"/>
        <v>0</v>
      </c>
      <c r="S36" s="143" t="str">
        <f t="shared" si="18"/>
        <v/>
      </c>
    </row>
    <row r="37" spans="1:19" ht="14.25" customHeight="1">
      <c r="A37" s="104" t="s">
        <v>37</v>
      </c>
      <c r="B37" s="43"/>
      <c r="C37" s="44"/>
      <c r="D37" s="45"/>
      <c r="E37" s="46"/>
      <c r="F37" s="61"/>
      <c r="G37" s="62" t="str">
        <f t="shared" si="14"/>
        <v/>
      </c>
      <c r="H37" s="79"/>
      <c r="I37" s="79"/>
      <c r="J37" s="79"/>
      <c r="K37" s="79"/>
      <c r="L37" s="79"/>
      <c r="M37" s="79"/>
      <c r="N37" s="179" t="str">
        <f>IF(A37=0,"",A37)</f>
        <v>Anleggsmidler</v>
      </c>
      <c r="O37" s="133"/>
      <c r="P37" s="140">
        <f t="shared" si="15"/>
        <v>0</v>
      </c>
      <c r="Q37" s="141">
        <f t="shared" si="16"/>
        <v>0</v>
      </c>
      <c r="R37" s="142">
        <f t="shared" si="17"/>
        <v>0</v>
      </c>
      <c r="S37" s="143" t="str">
        <f t="shared" si="18"/>
        <v/>
      </c>
    </row>
    <row r="38" spans="1:19" ht="14.25" customHeight="1">
      <c r="A38" s="107"/>
      <c r="B38" s="44"/>
      <c r="C38" s="100" t="s">
        <v>38</v>
      </c>
      <c r="D38" s="125"/>
      <c r="E38" s="126"/>
      <c r="F38" s="127">
        <f t="shared" ref="F38:F63" si="19">IF(regnskap=0,0,regnskap-budsjett)</f>
        <v>0</v>
      </c>
      <c r="G38" s="62" t="str">
        <f t="shared" si="14"/>
        <v/>
      </c>
      <c r="H38" s="79"/>
      <c r="I38" s="79"/>
      <c r="J38" s="79"/>
      <c r="K38" s="79"/>
      <c r="L38" s="79"/>
      <c r="M38" s="79"/>
      <c r="N38" s="139" t="str">
        <f>IF(C38=0,"",C38)</f>
        <v>Tomter, bygninger og annen fast eiendom</v>
      </c>
      <c r="O38" s="133"/>
      <c r="P38" s="140">
        <f t="shared" si="15"/>
        <v>0</v>
      </c>
      <c r="Q38" s="141">
        <f t="shared" si="16"/>
        <v>0</v>
      </c>
      <c r="R38" s="142">
        <f t="shared" si="17"/>
        <v>0</v>
      </c>
      <c r="S38" s="143" t="str">
        <f t="shared" si="18"/>
        <v/>
      </c>
    </row>
    <row r="39" spans="1:19" ht="14.25" customHeight="1">
      <c r="A39" s="107"/>
      <c r="B39" s="44"/>
      <c r="C39" s="100" t="s">
        <v>39</v>
      </c>
      <c r="D39" s="125"/>
      <c r="E39" s="126"/>
      <c r="F39" s="127">
        <f t="shared" si="19"/>
        <v>0</v>
      </c>
      <c r="G39" s="62" t="str">
        <f t="shared" si="14"/>
        <v/>
      </c>
      <c r="H39" s="79"/>
      <c r="I39" s="79"/>
      <c r="J39" s="79"/>
      <c r="K39" s="79"/>
      <c r="L39" s="79"/>
      <c r="M39" s="79"/>
      <c r="N39" s="139" t="str">
        <f>IF(C39=0,"",C39)</f>
        <v>Maskiner og anlegg</v>
      </c>
      <c r="O39" s="133"/>
      <c r="P39" s="140">
        <f t="shared" si="15"/>
        <v>0</v>
      </c>
      <c r="Q39" s="141">
        <f t="shared" si="16"/>
        <v>0</v>
      </c>
      <c r="R39" s="142">
        <f t="shared" si="17"/>
        <v>0</v>
      </c>
      <c r="S39" s="143" t="str">
        <f t="shared" si="18"/>
        <v/>
      </c>
    </row>
    <row r="40" spans="1:19" ht="14.25" customHeight="1">
      <c r="A40" s="106"/>
      <c r="B40" s="53"/>
      <c r="C40" s="98" t="s">
        <v>40</v>
      </c>
      <c r="D40" s="122"/>
      <c r="E40" s="123"/>
      <c r="F40" s="124">
        <f t="shared" si="19"/>
        <v>0</v>
      </c>
      <c r="G40" s="58" t="str">
        <f t="shared" si="14"/>
        <v/>
      </c>
      <c r="H40" s="79"/>
      <c r="I40" s="79"/>
      <c r="J40" s="79"/>
      <c r="K40" s="79"/>
      <c r="L40" s="79"/>
      <c r="M40" s="79"/>
      <c r="N40" s="144" t="str">
        <f>IF(C40=0,"",C40)</f>
        <v>Driftsløsøre, inventar, verktøy m.v</v>
      </c>
      <c r="O40" s="145"/>
      <c r="P40" s="146">
        <f t="shared" si="15"/>
        <v>0</v>
      </c>
      <c r="Q40" s="147">
        <f t="shared" si="16"/>
        <v>0</v>
      </c>
      <c r="R40" s="148">
        <f t="shared" si="17"/>
        <v>0</v>
      </c>
      <c r="S40" s="149" t="str">
        <f t="shared" si="18"/>
        <v/>
      </c>
    </row>
    <row r="41" spans="1:19" ht="20.25" customHeight="1">
      <c r="A41" s="52" t="s">
        <v>41</v>
      </c>
      <c r="B41" s="53"/>
      <c r="C41" s="53"/>
      <c r="D41" s="57">
        <f>SUM(D38:D40)</f>
        <v>0</v>
      </c>
      <c r="E41" s="57">
        <f>SUM(E38:E40)</f>
        <v>0</v>
      </c>
      <c r="F41" s="124">
        <f t="shared" si="19"/>
        <v>0</v>
      </c>
      <c r="G41" s="58" t="str">
        <f t="shared" si="14"/>
        <v/>
      </c>
      <c r="H41" s="79"/>
      <c r="I41" s="79"/>
      <c r="J41" s="79"/>
      <c r="K41" s="79"/>
      <c r="L41" s="79"/>
      <c r="M41" s="79"/>
      <c r="N41" s="150" t="str">
        <f>IF(A41=0,"",A41)</f>
        <v>Sum anleggsmidler</v>
      </c>
      <c r="O41" s="145"/>
      <c r="P41" s="152">
        <f t="shared" si="15"/>
        <v>0</v>
      </c>
      <c r="Q41" s="153">
        <f t="shared" si="16"/>
        <v>0</v>
      </c>
      <c r="R41" s="154">
        <f t="shared" si="17"/>
        <v>0</v>
      </c>
      <c r="S41" s="155" t="str">
        <f t="shared" si="18"/>
        <v/>
      </c>
    </row>
    <row r="42" spans="1:19" ht="14.25" customHeight="1">
      <c r="A42" s="104" t="s">
        <v>42</v>
      </c>
      <c r="B42" s="60"/>
      <c r="C42" s="44"/>
      <c r="D42" s="45"/>
      <c r="E42" s="46"/>
      <c r="F42" s="127"/>
      <c r="G42" s="62"/>
      <c r="H42" s="79"/>
      <c r="I42" s="79"/>
      <c r="J42" s="79"/>
      <c r="K42" s="79"/>
      <c r="L42" s="79"/>
      <c r="M42" s="79"/>
      <c r="N42" s="179" t="str">
        <f>IF(A42=0,"",A42)</f>
        <v>Omløpsmidler</v>
      </c>
      <c r="O42" s="133"/>
      <c r="P42" s="140">
        <f t="shared" si="15"/>
        <v>0</v>
      </c>
      <c r="Q42" s="141">
        <f t="shared" si="16"/>
        <v>0</v>
      </c>
      <c r="R42" s="142">
        <f t="shared" si="17"/>
        <v>0</v>
      </c>
      <c r="S42" s="143">
        <f t="shared" si="18"/>
        <v>0</v>
      </c>
    </row>
    <row r="43" spans="1:19" ht="14.25" customHeight="1">
      <c r="A43" s="107"/>
      <c r="B43" s="44"/>
      <c r="C43" s="100" t="s">
        <v>43</v>
      </c>
      <c r="D43" s="125"/>
      <c r="E43" s="126"/>
      <c r="F43" s="127">
        <f t="shared" si="19"/>
        <v>0</v>
      </c>
      <c r="G43" s="62" t="str">
        <f t="shared" ref="G43:G54" si="20">IF(D43=0,"",F43/D43)</f>
        <v/>
      </c>
      <c r="H43" s="79"/>
      <c r="I43" s="79"/>
      <c r="J43" s="79"/>
      <c r="K43" s="79"/>
      <c r="L43" s="79"/>
      <c r="M43" s="79"/>
      <c r="N43" s="139" t="str">
        <f>IF(C43=0,"",C43)</f>
        <v>Varer</v>
      </c>
      <c r="O43" s="133"/>
      <c r="P43" s="140">
        <f t="shared" si="15"/>
        <v>0</v>
      </c>
      <c r="Q43" s="141">
        <f t="shared" si="16"/>
        <v>0</v>
      </c>
      <c r="R43" s="142">
        <f t="shared" si="17"/>
        <v>0</v>
      </c>
      <c r="S43" s="143" t="str">
        <f t="shared" si="18"/>
        <v/>
      </c>
    </row>
    <row r="44" spans="1:19" ht="14.25" customHeight="1">
      <c r="A44" s="107"/>
      <c r="B44" s="44"/>
      <c r="C44" s="100" t="s">
        <v>44</v>
      </c>
      <c r="D44" s="125"/>
      <c r="E44" s="126"/>
      <c r="F44" s="127">
        <f t="shared" si="19"/>
        <v>0</v>
      </c>
      <c r="G44" s="62" t="str">
        <f t="shared" si="20"/>
        <v/>
      </c>
      <c r="H44" s="79"/>
      <c r="I44" s="79"/>
      <c r="J44" s="79"/>
      <c r="K44" s="79"/>
      <c r="L44" s="79"/>
      <c r="M44" s="79"/>
      <c r="N44" s="139" t="str">
        <f>IF(C44=0,"",C44)</f>
        <v>Kundefordringer</v>
      </c>
      <c r="O44" s="133"/>
      <c r="P44" s="140">
        <f t="shared" si="15"/>
        <v>0</v>
      </c>
      <c r="Q44" s="141">
        <f t="shared" si="16"/>
        <v>0</v>
      </c>
      <c r="R44" s="142">
        <f t="shared" si="17"/>
        <v>0</v>
      </c>
      <c r="S44" s="143" t="str">
        <f t="shared" si="18"/>
        <v/>
      </c>
    </row>
    <row r="45" spans="1:19" ht="14.25" customHeight="1">
      <c r="A45" s="107"/>
      <c r="B45" s="44"/>
      <c r="C45" s="100" t="s">
        <v>45</v>
      </c>
      <c r="D45" s="125"/>
      <c r="E45" s="126"/>
      <c r="F45" s="127">
        <f t="shared" si="19"/>
        <v>0</v>
      </c>
      <c r="G45" s="62" t="str">
        <f t="shared" si="20"/>
        <v/>
      </c>
      <c r="H45" s="79"/>
      <c r="I45" s="79"/>
      <c r="J45" s="79"/>
      <c r="K45" s="79"/>
      <c r="L45" s="79"/>
      <c r="M45" s="79"/>
      <c r="N45" s="139" t="str">
        <f>IF(C45=0,"",C45)</f>
        <v>Andre fordringer</v>
      </c>
      <c r="O45" s="133"/>
      <c r="P45" s="140">
        <f t="shared" si="15"/>
        <v>0</v>
      </c>
      <c r="Q45" s="141">
        <f t="shared" si="16"/>
        <v>0</v>
      </c>
      <c r="R45" s="142">
        <f t="shared" si="17"/>
        <v>0</v>
      </c>
      <c r="S45" s="143" t="str">
        <f t="shared" si="18"/>
        <v/>
      </c>
    </row>
    <row r="46" spans="1:19" ht="14.25" customHeight="1">
      <c r="A46" s="106"/>
      <c r="B46" s="53"/>
      <c r="C46" s="98" t="s">
        <v>46</v>
      </c>
      <c r="D46" s="122"/>
      <c r="E46" s="123"/>
      <c r="F46" s="124">
        <f t="shared" si="19"/>
        <v>0</v>
      </c>
      <c r="G46" s="58" t="str">
        <f t="shared" si="20"/>
        <v/>
      </c>
      <c r="H46" s="79"/>
      <c r="I46" s="79"/>
      <c r="J46" s="79"/>
      <c r="K46" s="79"/>
      <c r="L46" s="79"/>
      <c r="M46" s="79"/>
      <c r="N46" s="144" t="str">
        <f>IF(C46=0,"",C46)</f>
        <v>Bankinnskudd, kontanter o.l</v>
      </c>
      <c r="O46" s="145"/>
      <c r="P46" s="146">
        <f t="shared" si="15"/>
        <v>0</v>
      </c>
      <c r="Q46" s="147">
        <f t="shared" si="16"/>
        <v>0</v>
      </c>
      <c r="R46" s="148">
        <f t="shared" si="17"/>
        <v>0</v>
      </c>
      <c r="S46" s="149" t="str">
        <f t="shared" si="18"/>
        <v/>
      </c>
    </row>
    <row r="47" spans="1:19" ht="14.25" customHeight="1">
      <c r="A47" s="52" t="s">
        <v>47</v>
      </c>
      <c r="B47" s="53"/>
      <c r="C47" s="53"/>
      <c r="D47" s="57">
        <f>SUM(D43:D46)</f>
        <v>0</v>
      </c>
      <c r="E47" s="57">
        <f>SUM(E43:E46)</f>
        <v>0</v>
      </c>
      <c r="F47" s="203">
        <f t="shared" si="19"/>
        <v>0</v>
      </c>
      <c r="G47" s="58" t="str">
        <f t="shared" si="20"/>
        <v/>
      </c>
      <c r="H47" s="79"/>
      <c r="I47" s="79"/>
      <c r="J47" s="79"/>
      <c r="K47" s="79"/>
      <c r="L47" s="79"/>
      <c r="M47" s="79"/>
      <c r="N47" s="150" t="str">
        <f>IF(A47=0,"",A47)</f>
        <v>Sum omløpsmidler</v>
      </c>
      <c r="O47" s="145"/>
      <c r="P47" s="152">
        <f t="shared" si="15"/>
        <v>0</v>
      </c>
      <c r="Q47" s="153">
        <f t="shared" si="16"/>
        <v>0</v>
      </c>
      <c r="R47" s="154">
        <f t="shared" si="17"/>
        <v>0</v>
      </c>
      <c r="S47" s="155" t="str">
        <f t="shared" si="18"/>
        <v/>
      </c>
    </row>
    <row r="48" spans="1:19" ht="20.25" customHeight="1">
      <c r="A48" s="52" t="s">
        <v>48</v>
      </c>
      <c r="B48" s="53"/>
      <c r="C48" s="53"/>
      <c r="D48" s="57">
        <f>D47+D41</f>
        <v>0</v>
      </c>
      <c r="E48" s="59">
        <f>E47+E41</f>
        <v>0</v>
      </c>
      <c r="F48" s="203">
        <f t="shared" si="19"/>
        <v>0</v>
      </c>
      <c r="G48" s="58" t="str">
        <f t="shared" si="20"/>
        <v/>
      </c>
      <c r="H48" s="79"/>
      <c r="I48" s="79"/>
      <c r="J48" s="79"/>
      <c r="K48" s="79"/>
      <c r="L48" s="79"/>
      <c r="M48" s="79"/>
      <c r="N48" s="150" t="str">
        <f>IF(A48=0,"",A48)</f>
        <v>Sum eiendeler</v>
      </c>
      <c r="O48" s="145"/>
      <c r="P48" s="152">
        <f t="shared" si="15"/>
        <v>0</v>
      </c>
      <c r="Q48" s="153">
        <f t="shared" si="16"/>
        <v>0</v>
      </c>
      <c r="R48" s="154">
        <f t="shared" si="17"/>
        <v>0</v>
      </c>
      <c r="S48" s="155" t="str">
        <f t="shared" si="18"/>
        <v/>
      </c>
    </row>
    <row r="49" spans="1:19" ht="20.25" customHeight="1">
      <c r="A49" s="134" t="s">
        <v>49</v>
      </c>
      <c r="B49" s="60"/>
      <c r="C49" s="44"/>
      <c r="D49" s="45"/>
      <c r="E49" s="46"/>
      <c r="F49" s="127"/>
      <c r="G49" s="62" t="str">
        <f t="shared" si="20"/>
        <v/>
      </c>
      <c r="H49" s="79"/>
      <c r="I49" s="79"/>
      <c r="J49" s="79"/>
      <c r="K49" s="79"/>
      <c r="L49" s="79"/>
      <c r="M49" s="79"/>
      <c r="N49" s="178" t="str">
        <f>IF(A49=0,"",A49)</f>
        <v>Egenkapital og gjeld</v>
      </c>
      <c r="O49" s="133"/>
      <c r="P49" s="140">
        <f t="shared" si="15"/>
        <v>0</v>
      </c>
      <c r="Q49" s="141">
        <f t="shared" si="16"/>
        <v>0</v>
      </c>
      <c r="R49" s="142">
        <f t="shared" si="17"/>
        <v>0</v>
      </c>
      <c r="S49" s="143" t="str">
        <f t="shared" si="18"/>
        <v/>
      </c>
    </row>
    <row r="50" spans="1:19" ht="14.25" customHeight="1">
      <c r="A50" s="105" t="s">
        <v>4</v>
      </c>
      <c r="B50" s="53"/>
      <c r="C50" s="53"/>
      <c r="D50" s="57">
        <f>tkbud-kgbud-lgbud</f>
        <v>0</v>
      </c>
      <c r="E50" s="59">
        <f>tkdå-kgdå-lgdå</f>
        <v>0</v>
      </c>
      <c r="F50" s="124">
        <f t="shared" si="19"/>
        <v>0</v>
      </c>
      <c r="G50" s="58" t="str">
        <f t="shared" si="20"/>
        <v/>
      </c>
      <c r="H50" s="79"/>
      <c r="I50" s="79"/>
      <c r="J50" s="79"/>
      <c r="K50" s="79"/>
      <c r="L50" s="79"/>
      <c r="M50" s="79"/>
      <c r="N50" s="180" t="str">
        <f>IF(A50=0,"",A50)</f>
        <v>Egenkapital</v>
      </c>
      <c r="O50" s="145"/>
      <c r="P50" s="152">
        <f t="shared" si="15"/>
        <v>0</v>
      </c>
      <c r="Q50" s="153">
        <f t="shared" si="16"/>
        <v>0</v>
      </c>
      <c r="R50" s="154">
        <f t="shared" si="17"/>
        <v>0</v>
      </c>
      <c r="S50" s="155" t="str">
        <f t="shared" si="18"/>
        <v/>
      </c>
    </row>
    <row r="51" spans="1:19" ht="14.25" customHeight="1">
      <c r="A51" s="104" t="s">
        <v>50</v>
      </c>
      <c r="B51" s="43"/>
      <c r="C51" s="44"/>
      <c r="D51" s="45"/>
      <c r="E51" s="46"/>
      <c r="F51" s="127"/>
      <c r="G51" s="62" t="str">
        <f t="shared" si="20"/>
        <v/>
      </c>
      <c r="H51" s="79"/>
      <c r="I51" s="79"/>
      <c r="J51" s="79"/>
      <c r="K51" s="79"/>
      <c r="L51" s="79"/>
      <c r="M51" s="79"/>
      <c r="N51" s="139" t="str">
        <f>IF(A51=0,"",A51)</f>
        <v>Langsiktig gjeld</v>
      </c>
      <c r="O51" s="133"/>
      <c r="P51" s="140">
        <f t="shared" si="15"/>
        <v>0</v>
      </c>
      <c r="Q51" s="141">
        <f t="shared" si="16"/>
        <v>0</v>
      </c>
      <c r="R51" s="142">
        <f t="shared" si="17"/>
        <v>0</v>
      </c>
      <c r="S51" s="143" t="str">
        <f t="shared" si="18"/>
        <v/>
      </c>
    </row>
    <row r="52" spans="1:19" ht="14.25" customHeight="1">
      <c r="A52" s="107"/>
      <c r="B52" s="44"/>
      <c r="C52" s="96" t="s">
        <v>51</v>
      </c>
      <c r="D52" s="125"/>
      <c r="E52" s="128"/>
      <c r="F52" s="127">
        <f t="shared" si="19"/>
        <v>0</v>
      </c>
      <c r="G52" s="62" t="str">
        <f t="shared" si="20"/>
        <v/>
      </c>
      <c r="H52" s="79"/>
      <c r="I52" s="79"/>
      <c r="J52" s="79"/>
      <c r="K52" s="79"/>
      <c r="L52" s="79"/>
      <c r="M52" s="79"/>
      <c r="N52" s="139" t="str">
        <f>IF(C52=0,"",C52)</f>
        <v>Gjeld til kredittinstitusjoner</v>
      </c>
      <c r="O52" s="133"/>
      <c r="P52" s="140">
        <f t="shared" si="15"/>
        <v>0</v>
      </c>
      <c r="Q52" s="141">
        <f t="shared" si="16"/>
        <v>0</v>
      </c>
      <c r="R52" s="142">
        <f t="shared" si="17"/>
        <v>0</v>
      </c>
      <c r="S52" s="143" t="str">
        <f t="shared" si="18"/>
        <v/>
      </c>
    </row>
    <row r="53" spans="1:19" ht="14.25" customHeight="1">
      <c r="A53" s="106"/>
      <c r="B53" s="53"/>
      <c r="C53" s="97" t="s">
        <v>52</v>
      </c>
      <c r="D53" s="122"/>
      <c r="E53" s="129"/>
      <c r="F53" s="124">
        <f t="shared" si="19"/>
        <v>0</v>
      </c>
      <c r="G53" s="58" t="str">
        <f t="shared" si="20"/>
        <v/>
      </c>
      <c r="H53" s="79"/>
      <c r="I53" s="79"/>
      <c r="J53" s="79"/>
      <c r="K53" s="79"/>
      <c r="L53" s="79"/>
      <c r="M53" s="79"/>
      <c r="N53" s="144" t="str">
        <f>IF(C53=0,"",C53)</f>
        <v>Øvrig langsiktig gjeld</v>
      </c>
      <c r="O53" s="145"/>
      <c r="P53" s="146">
        <f t="shared" si="15"/>
        <v>0</v>
      </c>
      <c r="Q53" s="147">
        <f t="shared" si="16"/>
        <v>0</v>
      </c>
      <c r="R53" s="148">
        <f t="shared" si="17"/>
        <v>0</v>
      </c>
      <c r="S53" s="149" t="str">
        <f t="shared" si="18"/>
        <v/>
      </c>
    </row>
    <row r="54" spans="1:19" ht="14.25" customHeight="1">
      <c r="A54" s="52" t="s">
        <v>53</v>
      </c>
      <c r="B54" s="53"/>
      <c r="C54" s="53"/>
      <c r="D54" s="92">
        <f>SUM(D52:D53)</f>
        <v>0</v>
      </c>
      <c r="E54" s="59">
        <f>SUM(E52:E53)</f>
        <v>0</v>
      </c>
      <c r="F54" s="203">
        <f t="shared" si="19"/>
        <v>0</v>
      </c>
      <c r="G54" s="58" t="str">
        <f t="shared" si="20"/>
        <v/>
      </c>
      <c r="H54" s="79"/>
      <c r="I54" s="79"/>
      <c r="J54" s="79"/>
      <c r="K54" s="79"/>
      <c r="L54" s="79"/>
      <c r="M54" s="79"/>
      <c r="N54" s="150" t="str">
        <f>IF(A54=0,"",A54)</f>
        <v>Sum langsiktig gjeld</v>
      </c>
      <c r="O54" s="145"/>
      <c r="P54" s="152">
        <f t="shared" si="15"/>
        <v>0</v>
      </c>
      <c r="Q54" s="153">
        <f t="shared" si="16"/>
        <v>0</v>
      </c>
      <c r="R54" s="154">
        <f t="shared" si="17"/>
        <v>0</v>
      </c>
      <c r="S54" s="155" t="str">
        <f t="shared" si="18"/>
        <v/>
      </c>
    </row>
    <row r="55" spans="1:19" ht="14.25" customHeight="1">
      <c r="A55" s="104" t="s">
        <v>54</v>
      </c>
      <c r="B55" s="43"/>
      <c r="C55" s="44"/>
      <c r="D55" s="45"/>
      <c r="E55" s="46"/>
      <c r="F55" s="127"/>
      <c r="G55" s="62" t="str">
        <f t="shared" ref="G55:G63" si="21">IF(D55=0,"",F55/D55)</f>
        <v/>
      </c>
      <c r="H55" s="79"/>
      <c r="I55" s="79"/>
      <c r="J55" s="79"/>
      <c r="K55" s="79"/>
      <c r="L55" s="79"/>
      <c r="M55" s="79"/>
      <c r="N55" s="158" t="str">
        <f>IF(A55=0,"",A55)</f>
        <v>Kortsiktig gjeld</v>
      </c>
      <c r="O55" s="133"/>
      <c r="P55" s="140">
        <f t="shared" si="15"/>
        <v>0</v>
      </c>
      <c r="Q55" s="141">
        <f t="shared" si="16"/>
        <v>0</v>
      </c>
      <c r="R55" s="142">
        <f t="shared" si="17"/>
        <v>0</v>
      </c>
      <c r="S55" s="143" t="str">
        <f t="shared" si="18"/>
        <v/>
      </c>
    </row>
    <row r="56" spans="1:19" ht="14.25" customHeight="1">
      <c r="A56" s="107"/>
      <c r="B56" s="44"/>
      <c r="C56" s="100" t="s">
        <v>55</v>
      </c>
      <c r="D56" s="125"/>
      <c r="E56" s="128"/>
      <c r="F56" s="127">
        <f t="shared" si="19"/>
        <v>0</v>
      </c>
      <c r="G56" s="62" t="str">
        <f t="shared" si="21"/>
        <v/>
      </c>
      <c r="H56" s="79"/>
      <c r="I56" s="79"/>
      <c r="J56" s="79"/>
      <c r="K56" s="79"/>
      <c r="L56" s="79"/>
      <c r="M56" s="79"/>
      <c r="N56" s="139" t="str">
        <f t="shared" ref="N56:N61" si="22">IF(C56=0,"",C56)</f>
        <v>Gjeld til kredittinstitusjoner (kassekreditt m.v)</v>
      </c>
      <c r="O56" s="133"/>
      <c r="P56" s="140">
        <f t="shared" ref="P56:S63" si="23">IF(D56=0,0,D56)</f>
        <v>0</v>
      </c>
      <c r="Q56" s="141">
        <f t="shared" si="23"/>
        <v>0</v>
      </c>
      <c r="R56" s="142">
        <f t="shared" si="23"/>
        <v>0</v>
      </c>
      <c r="S56" s="143" t="str">
        <f t="shared" si="23"/>
        <v/>
      </c>
    </row>
    <row r="57" spans="1:19" ht="14.25" customHeight="1">
      <c r="A57" s="107"/>
      <c r="B57" s="44"/>
      <c r="C57" s="100" t="s">
        <v>56</v>
      </c>
      <c r="D57" s="125"/>
      <c r="E57" s="128"/>
      <c r="F57" s="127">
        <f t="shared" si="19"/>
        <v>0</v>
      </c>
      <c r="G57" s="62" t="str">
        <f t="shared" si="21"/>
        <v/>
      </c>
      <c r="H57" s="79"/>
      <c r="I57" s="79"/>
      <c r="J57" s="79"/>
      <c r="K57" s="79"/>
      <c r="L57" s="79"/>
      <c r="M57" s="79"/>
      <c r="N57" s="139" t="str">
        <f t="shared" si="22"/>
        <v>Leverandørgjeld</v>
      </c>
      <c r="O57" s="133"/>
      <c r="P57" s="140">
        <f t="shared" si="23"/>
        <v>0</v>
      </c>
      <c r="Q57" s="141">
        <f t="shared" si="23"/>
        <v>0</v>
      </c>
      <c r="R57" s="142">
        <f t="shared" si="23"/>
        <v>0</v>
      </c>
      <c r="S57" s="143" t="str">
        <f t="shared" si="23"/>
        <v/>
      </c>
    </row>
    <row r="58" spans="1:19" ht="14.25" customHeight="1">
      <c r="A58" s="107"/>
      <c r="B58" s="66"/>
      <c r="C58" s="100" t="s">
        <v>57</v>
      </c>
      <c r="D58" s="125"/>
      <c r="E58" s="128"/>
      <c r="F58" s="127">
        <f t="shared" si="19"/>
        <v>0</v>
      </c>
      <c r="G58" s="62" t="str">
        <f>IF(D58=0,"",F58/D58)</f>
        <v/>
      </c>
      <c r="H58" s="79"/>
      <c r="I58" s="79"/>
      <c r="J58" s="79"/>
      <c r="K58" s="79"/>
      <c r="L58" s="79"/>
      <c r="M58" s="79"/>
      <c r="N58" s="139" t="str">
        <f t="shared" si="22"/>
        <v>Betalbar skatt</v>
      </c>
      <c r="O58" s="133"/>
      <c r="P58" s="140">
        <f t="shared" ref="P58:S58" si="24">IF(D58=0,0,D58)</f>
        <v>0</v>
      </c>
      <c r="Q58" s="141">
        <f t="shared" si="24"/>
        <v>0</v>
      </c>
      <c r="R58" s="142">
        <f t="shared" si="24"/>
        <v>0</v>
      </c>
      <c r="S58" s="143" t="str">
        <f t="shared" si="24"/>
        <v/>
      </c>
    </row>
    <row r="59" spans="1:19" ht="14.25" customHeight="1">
      <c r="A59" s="107"/>
      <c r="B59" s="66"/>
      <c r="C59" s="99" t="s">
        <v>58</v>
      </c>
      <c r="D59" s="125"/>
      <c r="E59" s="128"/>
      <c r="F59" s="127">
        <f t="shared" si="19"/>
        <v>0</v>
      </c>
      <c r="G59" s="62" t="str">
        <f t="shared" si="21"/>
        <v/>
      </c>
      <c r="H59" s="79"/>
      <c r="I59" s="79"/>
      <c r="J59" s="79"/>
      <c r="K59" s="79"/>
      <c r="L59" s="79"/>
      <c r="M59" s="79"/>
      <c r="N59" s="139" t="str">
        <f t="shared" si="22"/>
        <v>Skyldige offentlige avgifter</v>
      </c>
      <c r="O59" s="133"/>
      <c r="P59" s="140">
        <f t="shared" si="23"/>
        <v>0</v>
      </c>
      <c r="Q59" s="141">
        <f t="shared" si="23"/>
        <v>0</v>
      </c>
      <c r="R59" s="142">
        <f t="shared" si="23"/>
        <v>0</v>
      </c>
      <c r="S59" s="143" t="str">
        <f t="shared" si="23"/>
        <v/>
      </c>
    </row>
    <row r="60" spans="1:19" ht="14.25" customHeight="1">
      <c r="A60" s="107"/>
      <c r="B60" s="66"/>
      <c r="C60" s="100" t="s">
        <v>59</v>
      </c>
      <c r="D60" s="125"/>
      <c r="E60" s="128"/>
      <c r="F60" s="127">
        <f t="shared" si="19"/>
        <v>0</v>
      </c>
      <c r="G60" s="62" t="str">
        <f>IF(D60=0,"",F60/D60)</f>
        <v/>
      </c>
      <c r="H60" s="79"/>
      <c r="I60" s="79"/>
      <c r="J60" s="79"/>
      <c r="K60" s="79"/>
      <c r="L60" s="79"/>
      <c r="M60" s="79"/>
      <c r="N60" s="139" t="str">
        <f t="shared" si="22"/>
        <v>Utbytte</v>
      </c>
      <c r="O60" s="133"/>
      <c r="P60" s="140">
        <f t="shared" ref="P60:S60" si="25">IF(D60=0,0,D60)</f>
        <v>0</v>
      </c>
      <c r="Q60" s="141">
        <f t="shared" si="25"/>
        <v>0</v>
      </c>
      <c r="R60" s="142">
        <f t="shared" si="25"/>
        <v>0</v>
      </c>
      <c r="S60" s="143" t="str">
        <f t="shared" si="25"/>
        <v/>
      </c>
    </row>
    <row r="61" spans="1:19" ht="14.25" customHeight="1">
      <c r="A61" s="106"/>
      <c r="B61" s="53"/>
      <c r="C61" s="98" t="s">
        <v>60</v>
      </c>
      <c r="D61" s="122"/>
      <c r="E61" s="129"/>
      <c r="F61" s="124">
        <f t="shared" si="19"/>
        <v>0</v>
      </c>
      <c r="G61" s="58" t="str">
        <f t="shared" si="21"/>
        <v/>
      </c>
      <c r="H61" s="79"/>
      <c r="I61" s="79"/>
      <c r="J61" s="79"/>
      <c r="K61" s="79"/>
      <c r="L61" s="79"/>
      <c r="M61" s="79"/>
      <c r="N61" s="144" t="str">
        <f t="shared" si="22"/>
        <v>Annen kortsiktig gjeld</v>
      </c>
      <c r="O61" s="145"/>
      <c r="P61" s="146">
        <f t="shared" si="23"/>
        <v>0</v>
      </c>
      <c r="Q61" s="147">
        <f t="shared" si="23"/>
        <v>0</v>
      </c>
      <c r="R61" s="148">
        <f t="shared" si="23"/>
        <v>0</v>
      </c>
      <c r="S61" s="149" t="str">
        <f t="shared" si="23"/>
        <v/>
      </c>
    </row>
    <row r="62" spans="1:19" ht="14.25" customHeight="1">
      <c r="A62" s="52" t="s">
        <v>61</v>
      </c>
      <c r="B62" s="53"/>
      <c r="C62" s="53"/>
      <c r="D62" s="57">
        <f>SUM(D56:D61)</f>
        <v>0</v>
      </c>
      <c r="E62" s="59">
        <f>SUM(E56:E61)</f>
        <v>0</v>
      </c>
      <c r="F62" s="124">
        <f t="shared" si="19"/>
        <v>0</v>
      </c>
      <c r="G62" s="58" t="str">
        <f t="shared" si="21"/>
        <v/>
      </c>
      <c r="H62" s="79"/>
      <c r="I62" s="79"/>
      <c r="J62" s="79"/>
      <c r="K62" s="79"/>
      <c r="L62" s="79"/>
      <c r="M62" s="79"/>
      <c r="N62" s="150" t="str">
        <f>IF(A62=0,"",A62)</f>
        <v>Sum kortsiktig gjeld</v>
      </c>
      <c r="O62" s="145"/>
      <c r="P62" s="152">
        <f t="shared" si="23"/>
        <v>0</v>
      </c>
      <c r="Q62" s="153">
        <f t="shared" si="23"/>
        <v>0</v>
      </c>
      <c r="R62" s="154">
        <f t="shared" si="23"/>
        <v>0</v>
      </c>
      <c r="S62" s="155" t="str">
        <f t="shared" si="23"/>
        <v/>
      </c>
    </row>
    <row r="63" spans="1:19" ht="20.25" customHeight="1" thickBot="1">
      <c r="A63" s="32" t="s">
        <v>62</v>
      </c>
      <c r="B63" s="33"/>
      <c r="C63" s="33"/>
      <c r="D63" s="63">
        <f>D62+D54+D50</f>
        <v>0</v>
      </c>
      <c r="E63" s="64">
        <f>E62+E54+E50</f>
        <v>0</v>
      </c>
      <c r="F63" s="202">
        <f t="shared" si="19"/>
        <v>0</v>
      </c>
      <c r="G63" s="65" t="str">
        <f t="shared" si="21"/>
        <v/>
      </c>
      <c r="H63" s="79"/>
      <c r="I63" s="79"/>
      <c r="J63" s="79"/>
      <c r="K63" s="79"/>
      <c r="L63" s="79"/>
      <c r="M63" s="79"/>
      <c r="N63" s="159" t="str">
        <f>IF(A63=0,"",A63)</f>
        <v>Sum egenkapital og gjeld</v>
      </c>
      <c r="O63" s="156"/>
      <c r="P63" s="174">
        <f t="shared" si="23"/>
        <v>0</v>
      </c>
      <c r="Q63" s="175">
        <f t="shared" si="23"/>
        <v>0</v>
      </c>
      <c r="R63" s="176">
        <f t="shared" si="23"/>
        <v>0</v>
      </c>
      <c r="S63" s="177" t="str">
        <f t="shared" si="23"/>
        <v/>
      </c>
    </row>
    <row r="64" spans="1:19" ht="14.25" customHeight="1" thickBot="1">
      <c r="A64" s="80"/>
      <c r="B64" s="80"/>
      <c r="C64" s="80"/>
      <c r="D64" s="81"/>
      <c r="E64" s="81"/>
      <c r="F64" s="81"/>
      <c r="G64" s="82"/>
      <c r="H64" s="79"/>
      <c r="I64" s="79"/>
      <c r="J64" s="79"/>
      <c r="K64" s="79"/>
      <c r="L64" s="79"/>
      <c r="M64" s="79"/>
      <c r="N64" s="7"/>
      <c r="O64" s="7"/>
      <c r="P64" s="76"/>
      <c r="Q64" s="76"/>
      <c r="R64" s="72" t="str">
        <f>IF(F64=0,"",F64)</f>
        <v/>
      </c>
      <c r="S64" s="72" t="str">
        <f>IF(G64=0,"",G64)</f>
        <v/>
      </c>
    </row>
    <row r="65" spans="1:22" ht="16.5" customHeight="1">
      <c r="A65" s="78"/>
      <c r="B65" s="78"/>
      <c r="C65" s="78"/>
      <c r="D65" s="83"/>
      <c r="E65" s="83"/>
      <c r="F65" s="83"/>
      <c r="G65" s="83"/>
      <c r="H65" s="83"/>
      <c r="I65" s="79"/>
      <c r="J65" s="79"/>
      <c r="K65" s="79"/>
      <c r="L65" s="79"/>
      <c r="M65" s="79"/>
      <c r="N65" s="160" t="str">
        <f t="shared" ref="N65:P68" si="26">IF(A3=0,"",A3)</f>
        <v>Nøkkeltall</v>
      </c>
      <c r="O65" s="161" t="str">
        <f t="shared" si="26"/>
        <v/>
      </c>
      <c r="P65" s="69" t="str">
        <f t="shared" si="26"/>
        <v>Egenkapital-</v>
      </c>
      <c r="Q65" s="69" t="str">
        <f t="shared" ref="Q65:S65" si="27">IF(D3=0,"",D3)</f>
        <v>Gj. snittlig</v>
      </c>
      <c r="R65" s="69" t="str">
        <f t="shared" si="27"/>
        <v>Gj. sn. kred.</v>
      </c>
      <c r="S65" s="69" t="str">
        <f t="shared" si="27"/>
        <v>Gj. sn. kred.</v>
      </c>
      <c r="T65" s="71" t="str">
        <f>IF(D3=0,"",D3)</f>
        <v>Gj. snittlig</v>
      </c>
    </row>
    <row r="66" spans="1:22" ht="14.25" customHeight="1">
      <c r="A66" s="78"/>
      <c r="B66" s="78"/>
      <c r="C66" s="78"/>
      <c r="D66" s="83"/>
      <c r="E66" s="83"/>
      <c r="F66" s="83"/>
      <c r="G66" s="83"/>
      <c r="H66" s="83"/>
      <c r="I66" s="79"/>
      <c r="J66" s="79"/>
      <c r="K66" s="79"/>
      <c r="L66" s="79"/>
      <c r="M66" s="79"/>
      <c r="N66" s="144" t="str">
        <f t="shared" si="26"/>
        <v/>
      </c>
      <c r="O66" s="145" t="str">
        <f t="shared" si="26"/>
        <v/>
      </c>
      <c r="P66" s="73" t="str">
        <f t="shared" si="26"/>
        <v>rentabilitet</v>
      </c>
      <c r="Q66" s="73" t="str">
        <f t="shared" ref="Q66:S66" si="28">IF(D4=0,"",D4)</f>
        <v>lagringstid</v>
      </c>
      <c r="R66" s="73" t="str">
        <f t="shared" si="28"/>
        <v>tid kunder</v>
      </c>
      <c r="S66" s="73" t="str">
        <f t="shared" si="28"/>
        <v>tid leverand.</v>
      </c>
      <c r="T66" s="75" t="str">
        <f>IF(D4=0,"",D4)</f>
        <v>lagringstid</v>
      </c>
    </row>
    <row r="67" spans="1:22" ht="14.25" customHeight="1">
      <c r="A67" s="78"/>
      <c r="B67" s="78"/>
      <c r="C67" s="78"/>
      <c r="D67" s="83"/>
      <c r="E67" s="83"/>
      <c r="F67" s="83"/>
      <c r="G67" s="84"/>
      <c r="H67" s="79"/>
      <c r="I67" s="79"/>
      <c r="J67" s="79"/>
      <c r="K67" s="79"/>
      <c r="L67" s="79"/>
      <c r="M67" s="79"/>
      <c r="N67" s="150" t="str">
        <f t="shared" si="26"/>
        <v>Budsjett</v>
      </c>
      <c r="O67" s="162" t="str">
        <f t="shared" si="26"/>
        <v>år x1</v>
      </c>
      <c r="P67" s="163" t="str">
        <f t="shared" si="26"/>
        <v/>
      </c>
      <c r="Q67" s="163" t="str">
        <f t="shared" ref="Q67:S67" si="29">IF(D5=0,"",D5)</f>
        <v/>
      </c>
      <c r="R67" s="163" t="str">
        <f t="shared" si="29"/>
        <v/>
      </c>
      <c r="S67" s="163" t="str">
        <f t="shared" si="29"/>
        <v/>
      </c>
      <c r="T67" s="164">
        <f>IF(D5=0,0,D5)</f>
        <v>0</v>
      </c>
    </row>
    <row r="68" spans="1:22" ht="14.25" customHeight="1" thickBot="1">
      <c r="A68" s="78"/>
      <c r="B68" s="78"/>
      <c r="C68" s="78"/>
      <c r="D68" s="83"/>
      <c r="E68" s="83"/>
      <c r="F68" s="83"/>
      <c r="G68" s="84"/>
      <c r="H68" s="79"/>
      <c r="I68" s="79"/>
      <c r="J68" s="79"/>
      <c r="K68" s="79"/>
      <c r="L68" s="79"/>
      <c r="M68" s="79"/>
      <c r="N68" s="159" t="str">
        <f t="shared" si="26"/>
        <v>Regnskap</v>
      </c>
      <c r="O68" s="165" t="str">
        <f t="shared" si="26"/>
        <v>år x1</v>
      </c>
      <c r="P68" s="166" t="str">
        <f t="shared" si="26"/>
        <v/>
      </c>
      <c r="Q68" s="166" t="str">
        <f t="shared" ref="Q68:S68" si="30">IF(D6=0,"",D6)</f>
        <v/>
      </c>
      <c r="R68" s="166" t="str">
        <f t="shared" si="30"/>
        <v/>
      </c>
      <c r="S68" s="166" t="str">
        <f t="shared" si="30"/>
        <v/>
      </c>
      <c r="T68" s="167" t="str">
        <f>IF(D6=0,"",D6)</f>
        <v/>
      </c>
    </row>
    <row r="69" spans="1:22" ht="14.25" customHeight="1" thickBot="1">
      <c r="A69" s="78"/>
      <c r="B69" s="78"/>
      <c r="C69" s="78"/>
      <c r="D69" s="83"/>
      <c r="E69" s="83"/>
      <c r="F69" s="83"/>
      <c r="G69" s="84"/>
      <c r="H69" s="78"/>
      <c r="I69" s="78"/>
      <c r="J69" s="78"/>
      <c r="K69" s="79"/>
      <c r="L69" s="79"/>
      <c r="M69" s="79"/>
      <c r="N69" s="7"/>
      <c r="O69" s="7"/>
      <c r="P69" s="76"/>
      <c r="Q69" s="76"/>
      <c r="R69" s="7"/>
      <c r="S69" s="76"/>
      <c r="T69" s="76"/>
    </row>
    <row r="70" spans="1:22" ht="16.5" customHeight="1">
      <c r="A70" s="78"/>
      <c r="B70" s="78"/>
      <c r="C70" s="78"/>
      <c r="D70" s="83"/>
      <c r="E70" s="83"/>
      <c r="F70" s="83"/>
      <c r="G70" s="84"/>
      <c r="H70" s="78"/>
      <c r="I70" s="78"/>
      <c r="J70" s="78"/>
      <c r="K70" s="79"/>
      <c r="L70" s="79"/>
      <c r="M70" s="79"/>
      <c r="N70" s="160" t="str">
        <f>IF(A3=0,"",A3)</f>
        <v>Nøkkeltall</v>
      </c>
      <c r="O70" s="182"/>
      <c r="P70" s="69" t="str">
        <f t="shared" ref="P70:S71" si="31">IF(E3=0,"",E3)</f>
        <v>Gj. sn. kred.</v>
      </c>
      <c r="Q70" s="69" t="str">
        <f t="shared" si="31"/>
        <v>Gj. sn. kred.</v>
      </c>
      <c r="R70" s="70" t="str">
        <f t="shared" si="31"/>
        <v>Egenkapital</v>
      </c>
      <c r="S70" s="117" t="str">
        <f t="shared" si="31"/>
        <v>Arbeids-</v>
      </c>
      <c r="T70" s="71" t="s">
        <v>63</v>
      </c>
    </row>
    <row r="71" spans="1:22" ht="14.25" customHeight="1">
      <c r="A71" s="78"/>
      <c r="B71" s="78"/>
      <c r="C71" s="78"/>
      <c r="D71" s="83"/>
      <c r="E71" s="83"/>
      <c r="F71" s="83"/>
      <c r="G71" s="84"/>
      <c r="H71" s="78"/>
      <c r="I71" s="78"/>
      <c r="J71" s="78"/>
      <c r="K71" s="79"/>
      <c r="L71" s="79"/>
      <c r="M71" s="79"/>
      <c r="N71" s="150"/>
      <c r="O71" s="162"/>
      <c r="P71" s="73" t="str">
        <f t="shared" si="31"/>
        <v>tid kunder</v>
      </c>
      <c r="Q71" s="73" t="str">
        <f t="shared" si="31"/>
        <v>tid leverand.</v>
      </c>
      <c r="R71" s="74" t="str">
        <f t="shared" si="31"/>
        <v>prosent</v>
      </c>
      <c r="S71" s="118" t="str">
        <f t="shared" si="31"/>
        <v>kapital</v>
      </c>
      <c r="T71" s="75" t="s">
        <v>64</v>
      </c>
    </row>
    <row r="72" spans="1:22">
      <c r="A72" s="78"/>
      <c r="B72" s="78"/>
      <c r="C72" s="78"/>
      <c r="D72" s="83"/>
      <c r="E72" s="83"/>
      <c r="F72" s="83"/>
      <c r="G72" s="84"/>
      <c r="H72" s="78"/>
      <c r="I72" s="78"/>
      <c r="J72" s="78"/>
      <c r="K72" s="79"/>
      <c r="L72" s="79"/>
      <c r="M72" s="79"/>
      <c r="N72" s="150" t="str">
        <f t="shared" ref="N72:O73" si="32">IF(A5=0,"",A5)</f>
        <v>Budsjett</v>
      </c>
      <c r="O72" s="162" t="str">
        <f t="shared" si="32"/>
        <v>år x1</v>
      </c>
      <c r="P72" s="170">
        <f>IF(E5=0,0,E5)</f>
        <v>0</v>
      </c>
      <c r="Q72" s="170">
        <f>IF(F5=0,0,F5)</f>
        <v>0</v>
      </c>
      <c r="R72" s="168" t="str">
        <f>IF(G5=0,"",G5)</f>
        <v/>
      </c>
      <c r="S72" s="147" t="str">
        <f>IF(H5=0,"",H5)</f>
        <v/>
      </c>
      <c r="T72" s="169" t="str">
        <f>IF((P41+P43)=0,"",(P50+P54)/(P41+P43*0.5))</f>
        <v/>
      </c>
    </row>
    <row r="73" spans="1:22" ht="15" thickBot="1">
      <c r="A73" s="78"/>
      <c r="B73" s="78"/>
      <c r="C73" s="78"/>
      <c r="D73" s="83"/>
      <c r="E73" s="83"/>
      <c r="F73" s="83"/>
      <c r="G73" s="84"/>
      <c r="H73" s="78"/>
      <c r="I73" s="78"/>
      <c r="J73" s="78"/>
      <c r="K73" s="79"/>
      <c r="L73" s="79"/>
      <c r="M73" s="79"/>
      <c r="N73" s="159" t="str">
        <f t="shared" si="32"/>
        <v>Regnskap</v>
      </c>
      <c r="O73" s="165" t="str">
        <f t="shared" si="32"/>
        <v>år x1</v>
      </c>
      <c r="P73" s="171" t="str">
        <f>IF(E6=0,"",E6)</f>
        <v/>
      </c>
      <c r="Q73" s="171" t="str">
        <f>IF(F6=0,"",F6)</f>
        <v/>
      </c>
      <c r="R73" s="172" t="str">
        <f>IF(G6=0,"",G6)</f>
        <v/>
      </c>
      <c r="S73" s="157" t="str">
        <f>IF(H6=0,"",H6)</f>
        <v/>
      </c>
      <c r="T73" s="173" t="str">
        <f>IF((Q41+Q43)=0,"",(Q50+Q54)/(Q41+Q43*0.5))</f>
        <v/>
      </c>
    </row>
    <row r="74" spans="1:22" ht="17.25" customHeight="1">
      <c r="A74" s="16"/>
      <c r="B74" s="16"/>
      <c r="C74" s="16"/>
      <c r="H74" s="16"/>
      <c r="I74" s="16"/>
      <c r="J74" s="16"/>
    </row>
    <row r="75" spans="1:22" ht="14.25" customHeight="1">
      <c r="A75" s="16"/>
      <c r="B75" s="16"/>
      <c r="C75" s="16"/>
      <c r="H75" s="16"/>
      <c r="I75" s="16"/>
      <c r="J75" s="16"/>
      <c r="N75" s="120"/>
    </row>
    <row r="76" spans="1:22" ht="14.25" customHeight="1">
      <c r="H76" s="16"/>
      <c r="I76" s="16"/>
      <c r="J76" s="16"/>
      <c r="N76" s="120"/>
      <c r="O76" s="135"/>
      <c r="P76" s="115"/>
      <c r="Q76" s="115"/>
      <c r="R76" s="115"/>
      <c r="S76" s="115"/>
      <c r="T76" s="115"/>
      <c r="U76" s="115"/>
      <c r="V76" s="115"/>
    </row>
    <row r="77" spans="1:22" ht="14.25" customHeight="1">
      <c r="H77" s="16"/>
      <c r="I77" s="16"/>
      <c r="J77" s="16"/>
      <c r="N77" s="120"/>
    </row>
    <row r="78" spans="1:22" ht="14.25" customHeight="1">
      <c r="H78" s="16"/>
      <c r="I78" s="16"/>
      <c r="J78" s="16"/>
      <c r="N78" s="7"/>
    </row>
    <row r="79" spans="1:22" ht="14.25" customHeight="1">
      <c r="N79" s="7"/>
    </row>
    <row r="80" spans="1:22" ht="14.25" customHeight="1">
      <c r="N80" s="7"/>
    </row>
    <row r="81" spans="14:21" ht="14.25" customHeight="1">
      <c r="N81" s="7"/>
      <c r="P81" s="115"/>
      <c r="Q81" s="115"/>
      <c r="R81" s="115"/>
      <c r="S81" s="115"/>
      <c r="T81" s="115"/>
      <c r="U81" s="115"/>
    </row>
    <row r="82" spans="14:21" ht="14.25" customHeight="1">
      <c r="N82" s="7"/>
    </row>
    <row r="83" spans="14:21" ht="14.25" customHeight="1">
      <c r="N83" s="7"/>
    </row>
    <row r="84" spans="14:21" ht="14.25" customHeight="1">
      <c r="N84" s="7"/>
    </row>
    <row r="85" spans="14:21" ht="14.25" customHeight="1">
      <c r="N85" s="7"/>
    </row>
    <row r="86" spans="14:21" ht="14.25" customHeight="1">
      <c r="N86" s="7"/>
    </row>
    <row r="87" spans="14:21">
      <c r="N87" s="7"/>
    </row>
    <row r="88" spans="14:21">
      <c r="N88" s="7"/>
    </row>
    <row r="89" spans="14:21">
      <c r="N89" s="7"/>
    </row>
    <row r="90" spans="14:21">
      <c r="N90" s="7"/>
    </row>
    <row r="91" spans="14:21">
      <c r="N91" s="7"/>
    </row>
  </sheetData>
  <sheetProtection sheet="1" objects="1" scenarios="1"/>
  <phoneticPr fontId="22" type="noConversion"/>
  <printOptions gridLinesSet="0"/>
  <pageMargins left="0.66" right="0.4" top="0.85" bottom="0.64" header="0.5" footer="0.37"/>
  <pageSetup paperSize="9" scale="77" orientation="portrait" horizontalDpi="4294967292" verticalDpi="4294967292" r:id="rId1"/>
  <headerFooter>
    <oddHeader>&amp;R&amp;"Arial,Normal"&amp;10Utskriftsdato: &amp;D</oddHeader>
    <oddFooter>&amp;L&amp;"Arial,Vanlig"&amp;10&amp;K000000Johs Totland 20©14&amp;C&amp;"Arial,Vanlig"&amp;K000000&amp;F &amp;A&amp;R&amp;"Arial,Vanlig"&amp;K000000Side &amp;P</oddFooter>
  </headerFooter>
  <rowBreaks count="1" manualBreakCount="1">
    <brk id="61" max="65535" man="1"/>
  </rowBreaks>
  <colBreaks count="1" manualBreakCount="1">
    <brk id="13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6" r:id="rId4" name="Button 12">
              <controlPr defaultSize="0" print="0" autoFill="0" autoLine="0" autoPict="0" macro="[0]!Module1.vis">
                <anchor moveWithCells="1" sizeWithCells="1">
                  <from>
                    <xdr:col>0</xdr:col>
                    <xdr:colOff>38100</xdr:colOff>
                    <xdr:row>0</xdr:row>
                    <xdr:rowOff>47625</xdr:rowOff>
                  </from>
                  <to>
                    <xdr:col>0</xdr:col>
                    <xdr:colOff>1304925</xdr:colOff>
                    <xdr:row>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5" name="Button 14">
              <controlPr defaultSize="0" print="0" autoFill="0" autoLine="0" autoPict="0" macro="[0]!topp">
                <anchor moveWithCells="1" sizeWithCells="1">
                  <from>
                    <xdr:col>3</xdr:col>
                    <xdr:colOff>342900</xdr:colOff>
                    <xdr:row>0</xdr:row>
                    <xdr:rowOff>47625</xdr:rowOff>
                  </from>
                  <to>
                    <xdr:col>4</xdr:col>
                    <xdr:colOff>485775</xdr:colOff>
                    <xdr:row>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6" name="Button 31">
              <controlPr defaultSize="0" print="0" autoFill="0" autoLine="0" autoPict="0" macro="[0]!Module1.skjul">
                <anchor moveWithCells="1" sizeWithCells="1">
                  <from>
                    <xdr:col>0</xdr:col>
                    <xdr:colOff>1304925</xdr:colOff>
                    <xdr:row>0</xdr:row>
                    <xdr:rowOff>47625</xdr:rowOff>
                  </from>
                  <to>
                    <xdr:col>2</xdr:col>
                    <xdr:colOff>219075</xdr:colOff>
                    <xdr:row>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7" name="Button 48">
              <controlPr defaultSize="0" print="0" autoFill="0" autoLine="0" autoPict="0" macro="[0]!Module1.slett">
                <anchor moveWithCells="1" sizeWithCells="1">
                  <from>
                    <xdr:col>2</xdr:col>
                    <xdr:colOff>219075</xdr:colOff>
                    <xdr:row>0</xdr:row>
                    <xdr:rowOff>47625</xdr:rowOff>
                  </from>
                  <to>
                    <xdr:col>3</xdr:col>
                    <xdr:colOff>342900</xdr:colOff>
                    <xdr:row>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" name="Button 92">
              <controlPr defaultSize="0" print="0" autoFill="0" autoLine="0" autoPict="0" macro="[0]!utskrift">
                <anchor moveWithCells="1" sizeWithCells="1">
                  <from>
                    <xdr:col>4</xdr:col>
                    <xdr:colOff>495300</xdr:colOff>
                    <xdr:row>0</xdr:row>
                    <xdr:rowOff>66675</xdr:rowOff>
                  </from>
                  <to>
                    <xdr:col>5</xdr:col>
                    <xdr:colOff>619125</xdr:colOff>
                    <xdr:row>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9" name="Button 94">
              <controlPr defaultSize="0" print="0" autoFill="0" autoLine="0" autoPict="0" macro="[0]!Module1.hjelp">
                <anchor moveWithCells="1" sizeWithCells="1">
                  <from>
                    <xdr:col>5</xdr:col>
                    <xdr:colOff>638175</xdr:colOff>
                    <xdr:row>0</xdr:row>
                    <xdr:rowOff>66675</xdr:rowOff>
                  </from>
                  <to>
                    <xdr:col>6</xdr:col>
                    <xdr:colOff>685800</xdr:colOff>
                    <xdr:row>0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2" enableFormatConditionsCalculation="0"/>
  <dimension ref="A1:P45"/>
  <sheetViews>
    <sheetView showGridLines="0" workbookViewId="0"/>
  </sheetViews>
  <sheetFormatPr baseColWidth="10" defaultColWidth="10.85546875" defaultRowHeight="15"/>
  <cols>
    <col min="1" max="16384" width="10.85546875" style="238"/>
  </cols>
  <sheetData>
    <row r="1" spans="1:16" s="230" customFormat="1" ht="18.75">
      <c r="A1" s="227" t="s">
        <v>68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9"/>
    </row>
    <row r="2" spans="1:16" s="230" customFormat="1" ht="14.1" customHeight="1">
      <c r="A2" s="231"/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29"/>
    </row>
    <row r="3" spans="1:16" s="230" customFormat="1" ht="18.75">
      <c r="A3" s="227" t="s">
        <v>67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9"/>
    </row>
    <row r="4" spans="1:16" s="229" customFormat="1"/>
    <row r="5" spans="1:16" s="229" customFormat="1">
      <c r="A5" s="229" t="s">
        <v>71</v>
      </c>
    </row>
    <row r="6" spans="1:16" s="229" customFormat="1">
      <c r="A6" s="229" t="s">
        <v>72</v>
      </c>
    </row>
    <row r="7" spans="1:16" s="229" customFormat="1"/>
    <row r="8" spans="1:16" s="229" customFormat="1"/>
    <row r="9" spans="1:16" s="229" customFormat="1"/>
    <row r="10" spans="1:16" s="229" customFormat="1"/>
    <row r="11" spans="1:16" s="229" customFormat="1" ht="11.1" customHeight="1"/>
    <row r="12" spans="1:16" s="229" customFormat="1">
      <c r="E12" s="233"/>
    </row>
    <row r="13" spans="1:16" s="229" customFormat="1">
      <c r="E13" s="233"/>
    </row>
    <row r="14" spans="1:16" s="229" customFormat="1">
      <c r="E14" s="233"/>
    </row>
    <row r="15" spans="1:16" s="229" customFormat="1">
      <c r="E15" s="233"/>
    </row>
    <row r="16" spans="1:16" s="229" customFormat="1">
      <c r="E16" s="233"/>
    </row>
    <row r="17" spans="5:5" s="229" customFormat="1">
      <c r="E17" s="233"/>
    </row>
    <row r="18" spans="5:5" s="229" customFormat="1">
      <c r="E18" s="233"/>
    </row>
    <row r="19" spans="5:5" s="229" customFormat="1">
      <c r="E19" s="233"/>
    </row>
    <row r="20" spans="5:5" s="229" customFormat="1">
      <c r="E20" s="233"/>
    </row>
    <row r="21" spans="5:5" s="229" customFormat="1">
      <c r="E21" s="233"/>
    </row>
    <row r="22" spans="5:5" s="229" customFormat="1">
      <c r="E22" s="233"/>
    </row>
    <row r="23" spans="5:5" s="229" customFormat="1">
      <c r="E23" s="233"/>
    </row>
    <row r="24" spans="5:5" s="229" customFormat="1">
      <c r="E24" s="233"/>
    </row>
    <row r="25" spans="5:5" s="229" customFormat="1">
      <c r="E25" s="233"/>
    </row>
    <row r="26" spans="5:5" s="229" customFormat="1">
      <c r="E26" s="233"/>
    </row>
    <row r="27" spans="5:5" s="229" customFormat="1">
      <c r="E27" s="233"/>
    </row>
    <row r="45" spans="1:1">
      <c r="A45" s="237" t="s">
        <v>74</v>
      </c>
    </row>
  </sheetData>
  <sheetProtection sheet="1" objects="1" scenarios="1"/>
  <phoneticPr fontId="22" type="noConversion"/>
  <pageMargins left="0.35" right="0.35" top="0.5" bottom="0.5" header="0.3" footer="0.3"/>
  <pageSetup paperSize="9" scale="80" orientation="landscape" horizontalDpi="0" verticalDpi="0"/>
  <headerFooter>
    <oddFooter>&amp;L&amp;"Arial,Vanlig"&amp;10&amp;K000000Johs Totland 20©14&amp;C&amp;"Arial,Vanlig"&amp;K000000&amp;F &amp;A&amp;R&amp;"Arial,Vanlig"&amp;K000000Side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Line="0" autoPict="0" macro="[0]!topp">
                <anchor moveWithCells="1" sizeWithCells="1">
                  <from>
                    <xdr:col>15</xdr:col>
                    <xdr:colOff>495300</xdr:colOff>
                    <xdr:row>0</xdr:row>
                    <xdr:rowOff>123825</xdr:rowOff>
                  </from>
                  <to>
                    <xdr:col>16</xdr:col>
                    <xdr:colOff>542925</xdr:colOff>
                    <xdr:row>1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35</vt:i4>
      </vt:variant>
    </vt:vector>
  </HeadingPairs>
  <TitlesOfParts>
    <vt:vector size="37" baseType="lpstr">
      <vt:lpstr>Budsjettkontroll</vt:lpstr>
      <vt:lpstr>Hjelp</vt:lpstr>
      <vt:lpstr>anbud</vt:lpstr>
      <vt:lpstr>andå</vt:lpstr>
      <vt:lpstr>avrund</vt:lpstr>
      <vt:lpstr>budsjett</vt:lpstr>
      <vt:lpstr>ekbud</vt:lpstr>
      <vt:lpstr>ekdå</vt:lpstr>
      <vt:lpstr>kgbud</vt:lpstr>
      <vt:lpstr>kgdå</vt:lpstr>
      <vt:lpstr>kkbud</vt:lpstr>
      <vt:lpstr>kunderbud</vt:lpstr>
      <vt:lpstr>kunderdå</vt:lpstr>
      <vt:lpstr>levgjeldbud</vt:lpstr>
      <vt:lpstr>levgjelddå</vt:lpstr>
      <vt:lpstr>lgbud</vt:lpstr>
      <vt:lpstr>lgdå</vt:lpstr>
      <vt:lpstr>mva</vt:lpstr>
      <vt:lpstr>nokkel</vt:lpstr>
      <vt:lpstr>ny</vt:lpstr>
      <vt:lpstr>ombud</vt:lpstr>
      <vt:lpstr>omdå</vt:lpstr>
      <vt:lpstr>regnskap</vt:lpstr>
      <vt:lpstr>rentekostnbud</vt:lpstr>
      <vt:lpstr>rentekostndå</vt:lpstr>
      <vt:lpstr>resfeopbud</vt:lpstr>
      <vt:lpstr>resfeopdå</vt:lpstr>
      <vt:lpstr>salgbud</vt:lpstr>
      <vt:lpstr>salgdå</vt:lpstr>
      <vt:lpstr>tkbud</vt:lpstr>
      <vt:lpstr>tkdå</vt:lpstr>
      <vt:lpstr>Budsjettkontroll!Utskriftsområde</vt:lpstr>
      <vt:lpstr>varekostbud</vt:lpstr>
      <vt:lpstr>varekostdå</vt:lpstr>
      <vt:lpstr>vlbud</vt:lpstr>
      <vt:lpstr>vldå</vt:lpstr>
      <vt:lpstr>år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Johs Totland</dc:creator>
  <cp:lastModifiedBy>Anne Berrefjord</cp:lastModifiedBy>
  <cp:lastPrinted>2015-10-25T21:34:59Z</cp:lastPrinted>
  <dcterms:created xsi:type="dcterms:W3CDTF">1997-03-11T12:08:27Z</dcterms:created>
  <dcterms:modified xsi:type="dcterms:W3CDTF">2015-10-26T13:25:08Z</dcterms:modified>
</cp:coreProperties>
</file>