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anneb\Documents\PC\Økonomi og ledelse nettressurs\Kapittel 8 Kapitalbehov og finansiering\"/>
    </mc:Choice>
  </mc:AlternateContent>
  <xr:revisionPtr revIDLastSave="0" documentId="10_ncr:100000_{7110799F-239B-4738-A749-E06F57200403}" xr6:coauthVersionLast="31" xr6:coauthVersionMax="31" xr10:uidLastSave="{00000000-0000-0000-0000-000000000000}"/>
  <bookViews>
    <workbookView xWindow="0" yWindow="0" windowWidth="28800" windowHeight="12230" tabRatio="500" xr2:uid="{00000000-000D-0000-FFFF-FFFF00000000}"/>
  </bookViews>
  <sheets>
    <sheet name="a)" sheetId="1" r:id="rId1"/>
    <sheet name="b)" sheetId="2" r:id="rId2"/>
    <sheet name="c)" sheetId="3" r:id="rId3"/>
    <sheet name="d)" sheetId="4" r:id="rId4"/>
  </sheets>
  <calcPr calcId="179017" concurrentCalc="0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C20" i="4" l="1"/>
  <c r="C16" i="4"/>
  <c r="C31" i="4"/>
  <c r="C36" i="4"/>
  <c r="C37" i="4"/>
  <c r="C11" i="4"/>
  <c r="C12" i="4"/>
  <c r="C22" i="4"/>
  <c r="C18" i="4"/>
  <c r="C23" i="2"/>
  <c r="C38" i="2"/>
  <c r="C37" i="2"/>
  <c r="C32" i="2"/>
  <c r="C37" i="3"/>
  <c r="C36" i="3"/>
  <c r="C31" i="3"/>
  <c r="C22" i="3"/>
  <c r="C20" i="3"/>
  <c r="C21" i="2"/>
  <c r="C18" i="3"/>
  <c r="C19" i="2"/>
  <c r="C16" i="3"/>
  <c r="C17" i="2"/>
  <c r="C12" i="3"/>
  <c r="C13" i="2"/>
  <c r="C11" i="3"/>
  <c r="C12" i="2"/>
  <c r="C41" i="1"/>
  <c r="C40" i="1"/>
  <c r="C35" i="1"/>
  <c r="C18" i="1"/>
  <c r="C13" i="1"/>
  <c r="C14" i="1"/>
  <c r="C22" i="1"/>
  <c r="C24" i="1"/>
  <c r="C20" i="1"/>
</calcChain>
</file>

<file path=xl/sharedStrings.xml><?xml version="1.0" encoding="utf-8"?>
<sst xmlns="http://schemas.openxmlformats.org/spreadsheetml/2006/main" count="132" uniqueCount="43">
  <si>
    <t>INNDATA</t>
  </si>
  <si>
    <t>Lagringstid</t>
  </si>
  <si>
    <t>30 dager</t>
  </si>
  <si>
    <t>Kredittid</t>
  </si>
  <si>
    <t>Mellomregninger</t>
  </si>
  <si>
    <t>UTDATA</t>
  </si>
  <si>
    <t>Omløpshastighet varelager</t>
  </si>
  <si>
    <t>Kredittsalg</t>
  </si>
  <si>
    <t>Salgsinntekt u. mva.</t>
  </si>
  <si>
    <t>Bruttofortjeneste</t>
  </si>
  <si>
    <t>Varekostnad</t>
  </si>
  <si>
    <t>Salgsinntekt m. mva.</t>
  </si>
  <si>
    <t>Kapitalbehov kundefordring</t>
  </si>
  <si>
    <t>Formel 8.1</t>
  </si>
  <si>
    <t xml:space="preserve">Omløpshastighet varelager = </t>
  </si>
  <si>
    <t xml:space="preserve">Kapitalbehov varelager = </t>
  </si>
  <si>
    <t>Formel 8.5</t>
  </si>
  <si>
    <t xml:space="preserve">Omløpshastighet kundefordringer = </t>
  </si>
  <si>
    <t xml:space="preserve">Kapitalbehov kundefordringer = </t>
  </si>
  <si>
    <t>Forklaring:</t>
  </si>
  <si>
    <t>60 dager</t>
  </si>
  <si>
    <t>KAPITALBEHOV</t>
  </si>
  <si>
    <t>Anleggsmidler</t>
  </si>
  <si>
    <t>Bygning</t>
  </si>
  <si>
    <t>Innredning og oppussing</t>
  </si>
  <si>
    <t>Butikkinventar</t>
  </si>
  <si>
    <t>Kontorutstyr</t>
  </si>
  <si>
    <t>Omløpsmidler</t>
  </si>
  <si>
    <t>Varebeholdning</t>
  </si>
  <si>
    <t>Kundefordringer</t>
  </si>
  <si>
    <t>Likvide midler</t>
  </si>
  <si>
    <t>Sum omløpsmidler</t>
  </si>
  <si>
    <t>SUM KAPITALBEHOV</t>
  </si>
  <si>
    <t>Vi har oppgitt at bruttofortjenesten eller dekningsbidraget er 50 % av salgsinntekten. Det betyr at 50 % av salgsinntekten er variable kostnader eller varekostnader. Salgsinntekt u. mva. × 1,25 = salgsinntekt inkl. mva.</t>
  </si>
  <si>
    <t>Sum anleggsmidler</t>
  </si>
  <si>
    <t>Oppgave 8.4 a)</t>
  </si>
  <si>
    <t>Kapitalbehov varelager</t>
  </si>
  <si>
    <t>Oppgave 8.4 b)</t>
  </si>
  <si>
    <t>Oppgave 8.4 c)</t>
  </si>
  <si>
    <t>90 dager</t>
  </si>
  <si>
    <t>Omløpshastighet kundefordringer</t>
  </si>
  <si>
    <t>Oppgave 8.4 d)</t>
  </si>
  <si>
    <t>10 dager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</si>
</sst>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kr&quot;\ #,##0;[Red]\-&quot;kr&quot;\ #,##0"/>
    <numFmt numFmtId="42" formatCode="_-&quot;kr&quot;\ * #,##0_-;\-&quot;kr&quot;\ * #,##0_-;_-&quot;kr&quot;\ * &quot;-&quot;_-;_-@_-"/>
    <numFmt numFmtId="166" formatCode="_-[$kr-414]\ * #,##0_-;\-[$kr-414]\ * #,##0_-;_-[$kr-414]\ * &quot;-&quot;??_-;_-@_-"/>
  </numFmts>
  <fonts count="6" x14ac:knownFonts="1">
    <font>
      <sz val="12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9" fontId="0" fillId="0" borderId="0" xfId="0" applyNumberFormat="1"/>
    <xf numFmtId="42" fontId="0" fillId="0" borderId="0" xfId="0" applyNumberFormat="1"/>
    <xf numFmtId="0" fontId="1" fillId="0" borderId="0" xfId="0" applyFont="1"/>
    <xf numFmtId="0" fontId="0" fillId="2" borderId="0" xfId="0" applyFill="1"/>
    <xf numFmtId="0" fontId="0" fillId="2" borderId="0" xfId="0" applyFont="1" applyFill="1"/>
    <xf numFmtId="0" fontId="0" fillId="3" borderId="0" xfId="0" applyFill="1"/>
    <xf numFmtId="6" fontId="0" fillId="0" borderId="0" xfId="0" applyNumberFormat="1"/>
    <xf numFmtId="9" fontId="0" fillId="0" borderId="0" xfId="0" applyNumberFormat="1"/>
    <xf numFmtId="0" fontId="0" fillId="0" borderId="0" xfId="0" applyFont="1" applyAlignment="1">
      <alignment vertical="top" wrapText="1"/>
    </xf>
    <xf numFmtId="0" fontId="0" fillId="0" borderId="0" xfId="0"/>
    <xf numFmtId="42" fontId="3" fillId="4" borderId="1" xfId="0" applyNumberFormat="1" applyFont="1" applyFill="1" applyBorder="1"/>
    <xf numFmtId="42" fontId="0" fillId="0" borderId="1" xfId="0" applyNumberFormat="1" applyFill="1" applyBorder="1"/>
    <xf numFmtId="42" fontId="0" fillId="0" borderId="2" xfId="0" applyNumberFormat="1" applyFill="1" applyBorder="1"/>
    <xf numFmtId="42" fontId="0" fillId="3" borderId="1" xfId="0" applyNumberFormat="1" applyFill="1" applyBorder="1"/>
    <xf numFmtId="42" fontId="0" fillId="0" borderId="1" xfId="0" applyNumberFormat="1" applyBorder="1"/>
    <xf numFmtId="42" fontId="0" fillId="2" borderId="1" xfId="0" applyNumberFormat="1" applyFill="1" applyBorder="1"/>
    <xf numFmtId="49" fontId="3" fillId="2" borderId="1" xfId="0" applyNumberFormat="1" applyFont="1" applyFill="1" applyBorder="1"/>
    <xf numFmtId="49" fontId="2" fillId="0" borderId="1" xfId="0" applyNumberFormat="1" applyFont="1" applyFill="1" applyBorder="1"/>
    <xf numFmtId="49" fontId="0" fillId="0" borderId="1" xfId="0" applyNumberFormat="1" applyFill="1" applyBorder="1"/>
    <xf numFmtId="42" fontId="2" fillId="0" borderId="2" xfId="0" applyNumberFormat="1" applyFont="1" applyFill="1" applyBorder="1"/>
    <xf numFmtId="49" fontId="3" fillId="0" borderId="1" xfId="0" applyNumberFormat="1" applyFont="1" applyFill="1" applyBorder="1"/>
    <xf numFmtId="49" fontId="0" fillId="0" borderId="3" xfId="0" applyNumberFormat="1" applyFill="1" applyBorder="1"/>
    <xf numFmtId="49" fontId="0" fillId="0" borderId="3" xfId="0" applyNumberFormat="1" applyBorder="1"/>
    <xf numFmtId="49" fontId="3" fillId="4" borderId="3" xfId="0" applyNumberFormat="1" applyFont="1" applyFill="1" applyBorder="1"/>
    <xf numFmtId="49" fontId="4" fillId="3" borderId="1" xfId="0" applyNumberFormat="1" applyFont="1" applyFill="1" applyBorder="1"/>
    <xf numFmtId="42" fontId="3" fillId="0" borderId="1" xfId="0" applyNumberFormat="1" applyFont="1" applyFill="1" applyBorder="1"/>
    <xf numFmtId="49" fontId="3" fillId="0" borderId="3" xfId="0" applyNumberFormat="1" applyFont="1" applyFill="1" applyBorder="1"/>
    <xf numFmtId="0" fontId="4" fillId="3" borderId="0" xfId="0" applyFont="1" applyFill="1"/>
    <xf numFmtId="0" fontId="3" fillId="0" borderId="0" xfId="0" applyFont="1"/>
    <xf numFmtId="6" fontId="3" fillId="0" borderId="0" xfId="0" applyNumberFormat="1" applyFont="1"/>
    <xf numFmtId="0" fontId="3" fillId="4" borderId="0" xfId="0" applyFont="1" applyFill="1"/>
    <xf numFmtId="6" fontId="3" fillId="4" borderId="0" xfId="0" applyNumberFormat="1" applyFont="1" applyFill="1"/>
    <xf numFmtId="6" fontId="0" fillId="0" borderId="0" xfId="0" applyNumberFormat="1" applyFill="1"/>
    <xf numFmtId="6" fontId="0" fillId="5" borderId="0" xfId="0" applyNumberFormat="1" applyFill="1"/>
    <xf numFmtId="9" fontId="0" fillId="5" borderId="0" xfId="0" applyNumberFormat="1" applyFill="1"/>
    <xf numFmtId="0" fontId="3" fillId="2" borderId="0" xfId="0" applyFont="1" applyFill="1"/>
    <xf numFmtId="9" fontId="0" fillId="0" borderId="0" xfId="0" applyNumberFormat="1" applyFill="1"/>
    <xf numFmtId="0" fontId="0" fillId="5" borderId="0" xfId="0" applyFill="1"/>
    <xf numFmtId="9" fontId="0" fillId="0" borderId="0" xfId="1" applyFont="1"/>
    <xf numFmtId="166" fontId="0" fillId="0" borderId="0" xfId="0" applyNumberFormat="1"/>
    <xf numFmtId="166" fontId="3" fillId="0" borderId="0" xfId="0" applyNumberFormat="1" applyFont="1"/>
    <xf numFmtId="166" fontId="4" fillId="3" borderId="0" xfId="0" applyNumberFormat="1" applyFont="1" applyFill="1"/>
    <xf numFmtId="166" fontId="3" fillId="4" borderId="0" xfId="0" applyNumberFormat="1" applyFont="1" applyFill="1"/>
    <xf numFmtId="166" fontId="0" fillId="5" borderId="0" xfId="0" applyNumberFormat="1" applyFill="1"/>
  </cellXfs>
  <cellStyles count="2">
    <cellStyle name="Normal" xfId="0" builtinId="0"/>
    <cellStyle name="Pros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1022349</xdr:colOff>
      <xdr:row>0</xdr:row>
      <xdr:rowOff>900984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271B4D0B-5B24-4C74-B9B1-023010568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9050"/>
          <a:ext cx="955674" cy="881934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6</xdr:row>
      <xdr:rowOff>0</xdr:rowOff>
    </xdr:from>
    <xdr:to>
      <xdr:col>6</xdr:col>
      <xdr:colOff>1009651</xdr:colOff>
      <xdr:row>7</xdr:row>
      <xdr:rowOff>85725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3BD200D3-8B25-4B3A-921E-4B6DF620E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6" y="2209800"/>
          <a:ext cx="10096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</xdr:colOff>
      <xdr:row>11</xdr:row>
      <xdr:rowOff>0</xdr:rowOff>
    </xdr:from>
    <xdr:to>
      <xdr:col>6</xdr:col>
      <xdr:colOff>933451</xdr:colOff>
      <xdr:row>12</xdr:row>
      <xdr:rowOff>85725</xdr:rowOff>
    </xdr:to>
    <xdr:pic>
      <xdr:nvPicPr>
        <xdr:cNvPr id="11" name="Bilde 10">
          <a:extLst>
            <a:ext uri="{FF2B5EF4-FFF2-40B4-BE49-F238E27FC236}">
              <a16:creationId xmlns:a16="http://schemas.microsoft.com/office/drawing/2014/main" id="{34005BB9-047A-40BA-A564-755433989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6" y="3209925"/>
          <a:ext cx="9334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18</xdr:row>
      <xdr:rowOff>0</xdr:rowOff>
    </xdr:from>
    <xdr:to>
      <xdr:col>6</xdr:col>
      <xdr:colOff>800100</xdr:colOff>
      <xdr:row>19</xdr:row>
      <xdr:rowOff>85725</xdr:rowOff>
    </xdr:to>
    <xdr:pic>
      <xdr:nvPicPr>
        <xdr:cNvPr id="12" name="Bilde 11">
          <a:extLst>
            <a:ext uri="{FF2B5EF4-FFF2-40B4-BE49-F238E27FC236}">
              <a16:creationId xmlns:a16="http://schemas.microsoft.com/office/drawing/2014/main" id="{CC15EEED-E410-4A0C-B2EA-9A78DAA6A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4610100"/>
          <a:ext cx="8001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23</xdr:row>
      <xdr:rowOff>0</xdr:rowOff>
    </xdr:from>
    <xdr:to>
      <xdr:col>6</xdr:col>
      <xdr:colOff>1228725</xdr:colOff>
      <xdr:row>24</xdr:row>
      <xdr:rowOff>85725</xdr:rowOff>
    </xdr:to>
    <xdr:pic>
      <xdr:nvPicPr>
        <xdr:cNvPr id="13" name="Bilde 12">
          <a:extLst>
            <a:ext uri="{FF2B5EF4-FFF2-40B4-BE49-F238E27FC236}">
              <a16:creationId xmlns:a16="http://schemas.microsoft.com/office/drawing/2014/main" id="{6DA0F53D-55A7-4D93-9E3E-440A02795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5610225"/>
          <a:ext cx="1228725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1022349</xdr:colOff>
      <xdr:row>0</xdr:row>
      <xdr:rowOff>939084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9C75B774-7624-4E0D-A33F-33F27766F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9050"/>
          <a:ext cx="955674" cy="8819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1022349</xdr:colOff>
      <xdr:row>0</xdr:row>
      <xdr:rowOff>977184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8F8E2AD2-7A02-4A5D-84CB-DA24185E5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9050"/>
          <a:ext cx="955674" cy="9200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1022349</xdr:colOff>
      <xdr:row>0</xdr:row>
      <xdr:rowOff>1015284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2F137701-112D-4498-B9AF-837DBB76E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9050"/>
          <a:ext cx="955674" cy="9581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workbookViewId="0">
      <selection activeCell="B1" sqref="B1"/>
    </sheetView>
  </sheetViews>
  <sheetFormatPr baseColWidth="10" defaultRowHeight="15.5" x14ac:dyDescent="0.35"/>
  <cols>
    <col min="1" max="1" width="18.83203125" customWidth="1"/>
    <col min="2" max="2" width="28.58203125" customWidth="1"/>
    <col min="3" max="3" width="12.33203125" bestFit="1" customWidth="1"/>
    <col min="7" max="7" width="54.83203125" customWidth="1"/>
    <col min="11" max="11" width="28.75" customWidth="1"/>
    <col min="12" max="12" width="15.08203125" customWidth="1"/>
  </cols>
  <sheetData>
    <row r="1" spans="1:12" ht="95.25" customHeight="1" x14ac:dyDescent="0.45">
      <c r="A1" s="4" t="s">
        <v>35</v>
      </c>
    </row>
    <row r="2" spans="1:12" x14ac:dyDescent="0.35">
      <c r="B2" s="1"/>
      <c r="C2" s="1"/>
      <c r="D2" s="1"/>
    </row>
    <row r="3" spans="1:12" x14ac:dyDescent="0.35">
      <c r="B3" s="1"/>
      <c r="C3" s="1"/>
      <c r="D3" s="1"/>
      <c r="L3" s="8"/>
    </row>
    <row r="4" spans="1:12" x14ac:dyDescent="0.35">
      <c r="B4" s="5" t="s">
        <v>0</v>
      </c>
      <c r="G4" t="s">
        <v>13</v>
      </c>
      <c r="L4" s="9"/>
    </row>
    <row r="5" spans="1:12" x14ac:dyDescent="0.35">
      <c r="B5" t="s">
        <v>8</v>
      </c>
      <c r="C5" s="3">
        <v>6000000</v>
      </c>
    </row>
    <row r="6" spans="1:12" x14ac:dyDescent="0.35">
      <c r="B6" t="s">
        <v>9</v>
      </c>
      <c r="C6" s="2">
        <v>0.5</v>
      </c>
      <c r="G6" t="s">
        <v>14</v>
      </c>
    </row>
    <row r="7" spans="1:12" x14ac:dyDescent="0.35">
      <c r="B7" t="s">
        <v>1</v>
      </c>
      <c r="C7" t="s">
        <v>20</v>
      </c>
      <c r="L7" s="9"/>
    </row>
    <row r="8" spans="1:12" x14ac:dyDescent="0.35">
      <c r="B8" t="s">
        <v>3</v>
      </c>
      <c r="C8" t="s">
        <v>2</v>
      </c>
    </row>
    <row r="9" spans="1:12" x14ac:dyDescent="0.35">
      <c r="B9" t="s">
        <v>7</v>
      </c>
      <c r="C9" s="2">
        <v>0.2</v>
      </c>
    </row>
    <row r="10" spans="1:12" x14ac:dyDescent="0.35">
      <c r="C10" s="2"/>
    </row>
    <row r="11" spans="1:12" x14ac:dyDescent="0.35">
      <c r="B11" s="7" t="s">
        <v>4</v>
      </c>
      <c r="G11" t="s">
        <v>15</v>
      </c>
      <c r="L11" s="8"/>
    </row>
    <row r="12" spans="1:12" x14ac:dyDescent="0.35">
      <c r="B12" t="s">
        <v>10</v>
      </c>
      <c r="C12" s="3">
        <v>3000000</v>
      </c>
      <c r="L12" s="8"/>
    </row>
    <row r="13" spans="1:12" x14ac:dyDescent="0.35">
      <c r="B13" t="s">
        <v>11</v>
      </c>
      <c r="C13" s="3">
        <f>C5*1.25</f>
        <v>7500000</v>
      </c>
      <c r="L13" s="8"/>
    </row>
    <row r="14" spans="1:12" x14ac:dyDescent="0.35">
      <c r="B14" t="s">
        <v>7</v>
      </c>
      <c r="C14" s="3">
        <f>C13*C9</f>
        <v>1500000</v>
      </c>
    </row>
    <row r="16" spans="1:12" x14ac:dyDescent="0.35">
      <c r="B16" s="6" t="s">
        <v>5</v>
      </c>
      <c r="G16" t="s">
        <v>16</v>
      </c>
    </row>
    <row r="18" spans="2:12" x14ac:dyDescent="0.35">
      <c r="B18" t="s">
        <v>6</v>
      </c>
      <c r="C18">
        <f>360/60</f>
        <v>6</v>
      </c>
      <c r="G18" t="s">
        <v>17</v>
      </c>
    </row>
    <row r="19" spans="2:12" x14ac:dyDescent="0.35">
      <c r="L19" s="8"/>
    </row>
    <row r="20" spans="2:12" x14ac:dyDescent="0.35">
      <c r="B20" t="s">
        <v>36</v>
      </c>
      <c r="C20" s="3">
        <f>C12/C18</f>
        <v>500000</v>
      </c>
    </row>
    <row r="22" spans="2:12" x14ac:dyDescent="0.35">
      <c r="B22" t="s">
        <v>40</v>
      </c>
      <c r="C22">
        <f>360/30</f>
        <v>12</v>
      </c>
    </row>
    <row r="23" spans="2:12" x14ac:dyDescent="0.35">
      <c r="G23" t="s">
        <v>18</v>
      </c>
      <c r="L23" s="8"/>
    </row>
    <row r="24" spans="2:12" x14ac:dyDescent="0.35">
      <c r="B24" t="s">
        <v>12</v>
      </c>
      <c r="C24" s="3">
        <f>C14/C22</f>
        <v>125000</v>
      </c>
    </row>
    <row r="27" spans="2:12" x14ac:dyDescent="0.35">
      <c r="G27" t="s">
        <v>19</v>
      </c>
    </row>
    <row r="28" spans="2:12" ht="62" x14ac:dyDescent="0.35">
      <c r="G28" s="10" t="s">
        <v>33</v>
      </c>
      <c r="L28" s="8"/>
    </row>
    <row r="29" spans="2:12" x14ac:dyDescent="0.35">
      <c r="B29" s="18" t="s">
        <v>21</v>
      </c>
      <c r="C29" s="17"/>
      <c r="L29" s="8"/>
    </row>
    <row r="30" spans="2:12" x14ac:dyDescent="0.35">
      <c r="B30" s="26" t="s">
        <v>22</v>
      </c>
      <c r="C30" s="15"/>
      <c r="L30" s="8"/>
    </row>
    <row r="31" spans="2:12" x14ac:dyDescent="0.35">
      <c r="B31" s="19" t="s">
        <v>23</v>
      </c>
      <c r="C31" s="21">
        <v>990000</v>
      </c>
      <c r="L31" s="8"/>
    </row>
    <row r="32" spans="2:12" x14ac:dyDescent="0.35">
      <c r="B32" s="19" t="s">
        <v>24</v>
      </c>
      <c r="C32" s="21">
        <v>800000</v>
      </c>
      <c r="L32" s="8"/>
    </row>
    <row r="33" spans="2:12" x14ac:dyDescent="0.35">
      <c r="B33" s="20" t="s">
        <v>25</v>
      </c>
      <c r="C33" s="13">
        <v>150000</v>
      </c>
    </row>
    <row r="34" spans="2:12" s="11" customFormat="1" x14ac:dyDescent="0.35">
      <c r="B34" s="20" t="s">
        <v>26</v>
      </c>
      <c r="C34" s="13">
        <v>50000</v>
      </c>
    </row>
    <row r="35" spans="2:12" x14ac:dyDescent="0.35">
      <c r="B35" s="22" t="s">
        <v>34</v>
      </c>
      <c r="C35" s="27">
        <f>C31+C32+C33+C34</f>
        <v>1990000</v>
      </c>
      <c r="L35" s="8"/>
    </row>
    <row r="36" spans="2:12" x14ac:dyDescent="0.35">
      <c r="B36" s="26" t="s">
        <v>27</v>
      </c>
      <c r="C36" s="15"/>
      <c r="L36" s="8"/>
    </row>
    <row r="37" spans="2:12" x14ac:dyDescent="0.35">
      <c r="B37" s="23" t="s">
        <v>28</v>
      </c>
      <c r="C37" s="14">
        <v>500000</v>
      </c>
      <c r="L37" s="8"/>
    </row>
    <row r="38" spans="2:12" x14ac:dyDescent="0.35">
      <c r="B38" s="23" t="s">
        <v>29</v>
      </c>
      <c r="C38" s="13">
        <v>125000</v>
      </c>
      <c r="L38" s="8"/>
    </row>
    <row r="39" spans="2:12" x14ac:dyDescent="0.35">
      <c r="B39" s="24" t="s">
        <v>30</v>
      </c>
      <c r="C39" s="16">
        <v>300000</v>
      </c>
      <c r="L39" s="8"/>
    </row>
    <row r="40" spans="2:12" x14ac:dyDescent="0.35">
      <c r="B40" s="28" t="s">
        <v>31</v>
      </c>
      <c r="C40" s="27">
        <f>C37+C38+C39</f>
        <v>925000</v>
      </c>
    </row>
    <row r="41" spans="2:12" x14ac:dyDescent="0.35">
      <c r="B41" s="25" t="s">
        <v>32</v>
      </c>
      <c r="C41" s="12">
        <f>C35+C40</f>
        <v>2915000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AE1FC-C572-4673-962B-A451CD423F42}">
  <dimension ref="A1:C38"/>
  <sheetViews>
    <sheetView workbookViewId="0">
      <selection activeCell="B1" sqref="B1"/>
    </sheetView>
  </sheetViews>
  <sheetFormatPr baseColWidth="10" defaultRowHeight="15.5" x14ac:dyDescent="0.35"/>
  <cols>
    <col min="1" max="1" width="15.9140625" customWidth="1"/>
    <col min="2" max="2" width="28.5" customWidth="1"/>
  </cols>
  <sheetData>
    <row r="1" spans="1:3" ht="96" customHeight="1" x14ac:dyDescent="0.45">
      <c r="A1" s="4" t="s">
        <v>37</v>
      </c>
    </row>
    <row r="3" spans="1:3" x14ac:dyDescent="0.35">
      <c r="B3" s="5" t="s">
        <v>0</v>
      </c>
    </row>
    <row r="4" spans="1:3" x14ac:dyDescent="0.35">
      <c r="B4" t="s">
        <v>8</v>
      </c>
      <c r="C4" s="8">
        <v>6000000</v>
      </c>
    </row>
    <row r="5" spans="1:3" x14ac:dyDescent="0.35">
      <c r="B5" t="s">
        <v>9</v>
      </c>
      <c r="C5" s="9">
        <v>0.5</v>
      </c>
    </row>
    <row r="6" spans="1:3" x14ac:dyDescent="0.35">
      <c r="B6" t="s">
        <v>1</v>
      </c>
      <c r="C6" t="s">
        <v>20</v>
      </c>
    </row>
    <row r="7" spans="1:3" x14ac:dyDescent="0.35">
      <c r="B7" t="s">
        <v>3</v>
      </c>
      <c r="C7" t="s">
        <v>2</v>
      </c>
    </row>
    <row r="8" spans="1:3" x14ac:dyDescent="0.35">
      <c r="B8" t="s">
        <v>7</v>
      </c>
      <c r="C8" s="36">
        <v>0.3</v>
      </c>
    </row>
    <row r="10" spans="1:3" x14ac:dyDescent="0.35">
      <c r="B10" s="7" t="s">
        <v>4</v>
      </c>
    </row>
    <row r="11" spans="1:3" x14ac:dyDescent="0.35">
      <c r="B11" t="s">
        <v>10</v>
      </c>
      <c r="C11" s="8">
        <v>3000000</v>
      </c>
    </row>
    <row r="12" spans="1:3" x14ac:dyDescent="0.35">
      <c r="B12" t="s">
        <v>11</v>
      </c>
      <c r="C12" s="8">
        <f>C4*1.25</f>
        <v>7500000</v>
      </c>
    </row>
    <row r="13" spans="1:3" x14ac:dyDescent="0.35">
      <c r="B13" t="s">
        <v>7</v>
      </c>
      <c r="C13" s="35">
        <f>C12*C8</f>
        <v>2250000</v>
      </c>
    </row>
    <row r="15" spans="1:3" x14ac:dyDescent="0.35">
      <c r="B15" s="5" t="s">
        <v>5</v>
      </c>
    </row>
    <row r="17" spans="2:3" x14ac:dyDescent="0.35">
      <c r="B17" t="s">
        <v>6</v>
      </c>
      <c r="C17">
        <f>360/60</f>
        <v>6</v>
      </c>
    </row>
    <row r="19" spans="2:3" x14ac:dyDescent="0.35">
      <c r="B19" t="s">
        <v>36</v>
      </c>
      <c r="C19" s="8">
        <f>C11/C17</f>
        <v>500000</v>
      </c>
    </row>
    <row r="21" spans="2:3" x14ac:dyDescent="0.35">
      <c r="B21" t="s">
        <v>40</v>
      </c>
      <c r="C21">
        <f>360/30</f>
        <v>12</v>
      </c>
    </row>
    <row r="23" spans="2:3" x14ac:dyDescent="0.35">
      <c r="B23" t="s">
        <v>12</v>
      </c>
      <c r="C23" s="35">
        <f>C13/C21</f>
        <v>187500</v>
      </c>
    </row>
    <row r="26" spans="2:3" x14ac:dyDescent="0.35">
      <c r="B26" s="37" t="s">
        <v>21</v>
      </c>
      <c r="C26" s="5"/>
    </row>
    <row r="27" spans="2:3" x14ac:dyDescent="0.35">
      <c r="B27" s="29" t="s">
        <v>22</v>
      </c>
      <c r="C27" s="7"/>
    </row>
    <row r="28" spans="2:3" x14ac:dyDescent="0.35">
      <c r="B28" t="s">
        <v>23</v>
      </c>
      <c r="C28" s="8">
        <v>990000</v>
      </c>
    </row>
    <row r="29" spans="2:3" x14ac:dyDescent="0.35">
      <c r="B29" t="s">
        <v>24</v>
      </c>
      <c r="C29" s="8">
        <v>800000</v>
      </c>
    </row>
    <row r="30" spans="2:3" x14ac:dyDescent="0.35">
      <c r="B30" t="s">
        <v>25</v>
      </c>
      <c r="C30" s="8">
        <v>150000</v>
      </c>
    </row>
    <row r="31" spans="2:3" x14ac:dyDescent="0.35">
      <c r="B31" t="s">
        <v>26</v>
      </c>
      <c r="C31" s="8">
        <v>50000</v>
      </c>
    </row>
    <row r="32" spans="2:3" x14ac:dyDescent="0.35">
      <c r="B32" s="30" t="s">
        <v>34</v>
      </c>
      <c r="C32" s="31">
        <f>C28++C30+C31</f>
        <v>1190000</v>
      </c>
    </row>
    <row r="33" spans="2:3" x14ac:dyDescent="0.35">
      <c r="B33" s="29" t="s">
        <v>27</v>
      </c>
      <c r="C33" s="7"/>
    </row>
    <row r="34" spans="2:3" x14ac:dyDescent="0.35">
      <c r="B34" t="s">
        <v>28</v>
      </c>
      <c r="C34" s="8">
        <v>500000</v>
      </c>
    </row>
    <row r="35" spans="2:3" x14ac:dyDescent="0.35">
      <c r="B35" t="s">
        <v>29</v>
      </c>
      <c r="C35" s="35">
        <v>187500</v>
      </c>
    </row>
    <row r="36" spans="2:3" x14ac:dyDescent="0.35">
      <c r="B36" t="s">
        <v>30</v>
      </c>
      <c r="C36" s="8">
        <v>300000</v>
      </c>
    </row>
    <row r="37" spans="2:3" x14ac:dyDescent="0.35">
      <c r="B37" s="30" t="s">
        <v>31</v>
      </c>
      <c r="C37" s="31">
        <f>C34+C35+C36</f>
        <v>987500</v>
      </c>
    </row>
    <row r="38" spans="2:3" x14ac:dyDescent="0.35">
      <c r="B38" s="32" t="s">
        <v>32</v>
      </c>
      <c r="C38" s="33">
        <f>C32+C37</f>
        <v>2177500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97A5F-8B25-4619-B8F3-60A99094ED04}">
  <dimension ref="A1:C37"/>
  <sheetViews>
    <sheetView topLeftCell="A19" workbookViewId="0">
      <selection activeCell="E8" sqref="E8"/>
    </sheetView>
  </sheetViews>
  <sheetFormatPr baseColWidth="10" defaultRowHeight="15.5" x14ac:dyDescent="0.35"/>
  <cols>
    <col min="1" max="1" width="18.08203125" customWidth="1"/>
    <col min="2" max="2" width="31.08203125" customWidth="1"/>
  </cols>
  <sheetData>
    <row r="1" spans="1:3" ht="96.5" customHeight="1" x14ac:dyDescent="0.45">
      <c r="A1" s="4" t="s">
        <v>38</v>
      </c>
    </row>
    <row r="2" spans="1:3" x14ac:dyDescent="0.35">
      <c r="B2" s="5" t="s">
        <v>0</v>
      </c>
      <c r="C2" s="11"/>
    </row>
    <row r="3" spans="1:3" x14ac:dyDescent="0.35">
      <c r="B3" s="11" t="s">
        <v>8</v>
      </c>
      <c r="C3" s="8">
        <v>6000000</v>
      </c>
    </row>
    <row r="4" spans="1:3" x14ac:dyDescent="0.35">
      <c r="B4" s="11" t="s">
        <v>9</v>
      </c>
      <c r="C4" s="9">
        <v>0.5</v>
      </c>
    </row>
    <row r="5" spans="1:3" x14ac:dyDescent="0.35">
      <c r="B5" s="11" t="s">
        <v>1</v>
      </c>
      <c r="C5" s="39" t="s">
        <v>39</v>
      </c>
    </row>
    <row r="6" spans="1:3" x14ac:dyDescent="0.35">
      <c r="B6" s="11" t="s">
        <v>3</v>
      </c>
      <c r="C6" s="11" t="s">
        <v>2</v>
      </c>
    </row>
    <row r="7" spans="1:3" x14ac:dyDescent="0.35">
      <c r="B7" s="11" t="s">
        <v>7</v>
      </c>
      <c r="C7" s="38">
        <v>0.2</v>
      </c>
    </row>
    <row r="8" spans="1:3" x14ac:dyDescent="0.35">
      <c r="B8" s="11"/>
      <c r="C8" s="11"/>
    </row>
    <row r="9" spans="1:3" x14ac:dyDescent="0.35">
      <c r="B9" s="7" t="s">
        <v>4</v>
      </c>
      <c r="C9" s="11"/>
    </row>
    <row r="10" spans="1:3" x14ac:dyDescent="0.35">
      <c r="B10" s="11" t="s">
        <v>10</v>
      </c>
      <c r="C10" s="8">
        <v>3000000</v>
      </c>
    </row>
    <row r="11" spans="1:3" x14ac:dyDescent="0.35">
      <c r="B11" s="11" t="s">
        <v>11</v>
      </c>
      <c r="C11" s="8">
        <f>C3*1.25</f>
        <v>7500000</v>
      </c>
    </row>
    <row r="12" spans="1:3" x14ac:dyDescent="0.35">
      <c r="B12" s="11" t="s">
        <v>7</v>
      </c>
      <c r="C12" s="8">
        <f>C11*C7</f>
        <v>1500000</v>
      </c>
    </row>
    <row r="13" spans="1:3" x14ac:dyDescent="0.35">
      <c r="B13" s="11"/>
      <c r="C13" s="11"/>
    </row>
    <row r="14" spans="1:3" x14ac:dyDescent="0.35">
      <c r="B14" s="5" t="s">
        <v>5</v>
      </c>
      <c r="C14" s="11"/>
    </row>
    <row r="15" spans="1:3" x14ac:dyDescent="0.35">
      <c r="B15" s="11"/>
      <c r="C15" s="11"/>
    </row>
    <row r="16" spans="1:3" x14ac:dyDescent="0.35">
      <c r="B16" s="11" t="s">
        <v>6</v>
      </c>
      <c r="C16" s="39">
        <f>360/90</f>
        <v>4</v>
      </c>
    </row>
    <row r="17" spans="2:3" x14ac:dyDescent="0.35">
      <c r="B17" s="11"/>
      <c r="C17" s="11"/>
    </row>
    <row r="18" spans="2:3" x14ac:dyDescent="0.35">
      <c r="B18" s="11" t="s">
        <v>36</v>
      </c>
      <c r="C18" s="35">
        <f>C10/C16</f>
        <v>750000</v>
      </c>
    </row>
    <row r="19" spans="2:3" x14ac:dyDescent="0.35">
      <c r="B19" s="11"/>
      <c r="C19" s="11"/>
    </row>
    <row r="20" spans="2:3" x14ac:dyDescent="0.35">
      <c r="B20" s="11" t="s">
        <v>40</v>
      </c>
      <c r="C20" s="11">
        <f>360/30</f>
        <v>12</v>
      </c>
    </row>
    <row r="21" spans="2:3" x14ac:dyDescent="0.35">
      <c r="B21" s="11"/>
      <c r="C21" s="11"/>
    </row>
    <row r="22" spans="2:3" x14ac:dyDescent="0.35">
      <c r="B22" s="11" t="s">
        <v>12</v>
      </c>
      <c r="C22" s="8">
        <f>C12/C20</f>
        <v>125000</v>
      </c>
    </row>
    <row r="23" spans="2:3" x14ac:dyDescent="0.35">
      <c r="B23" s="11"/>
      <c r="C23" s="11"/>
    </row>
    <row r="24" spans="2:3" x14ac:dyDescent="0.35">
      <c r="B24" s="11"/>
      <c r="C24" s="11"/>
    </row>
    <row r="25" spans="2:3" x14ac:dyDescent="0.35">
      <c r="B25" s="37" t="s">
        <v>21</v>
      </c>
      <c r="C25" s="5"/>
    </row>
    <row r="26" spans="2:3" x14ac:dyDescent="0.35">
      <c r="B26" s="29" t="s">
        <v>22</v>
      </c>
      <c r="C26" s="7"/>
    </row>
    <row r="27" spans="2:3" x14ac:dyDescent="0.35">
      <c r="B27" s="11" t="s">
        <v>23</v>
      </c>
      <c r="C27" s="8">
        <v>990000</v>
      </c>
    </row>
    <row r="28" spans="2:3" x14ac:dyDescent="0.35">
      <c r="B28" s="11" t="s">
        <v>24</v>
      </c>
      <c r="C28" s="8">
        <v>800000</v>
      </c>
    </row>
    <row r="29" spans="2:3" x14ac:dyDescent="0.35">
      <c r="B29" s="11" t="s">
        <v>25</v>
      </c>
      <c r="C29" s="8">
        <v>150000</v>
      </c>
    </row>
    <row r="30" spans="2:3" x14ac:dyDescent="0.35">
      <c r="B30" s="11" t="s">
        <v>26</v>
      </c>
      <c r="C30" s="8">
        <v>50000</v>
      </c>
    </row>
    <row r="31" spans="2:3" x14ac:dyDescent="0.35">
      <c r="B31" s="30" t="s">
        <v>34</v>
      </c>
      <c r="C31" s="31">
        <f>C27+C28+C29+C30</f>
        <v>1990000</v>
      </c>
    </row>
    <row r="32" spans="2:3" x14ac:dyDescent="0.35">
      <c r="B32" s="29" t="s">
        <v>27</v>
      </c>
      <c r="C32" s="7"/>
    </row>
    <row r="33" spans="2:3" x14ac:dyDescent="0.35">
      <c r="B33" s="11" t="s">
        <v>28</v>
      </c>
      <c r="C33" s="35">
        <v>750000</v>
      </c>
    </row>
    <row r="34" spans="2:3" x14ac:dyDescent="0.35">
      <c r="B34" s="11" t="s">
        <v>29</v>
      </c>
      <c r="C34" s="34">
        <v>125000</v>
      </c>
    </row>
    <row r="35" spans="2:3" x14ac:dyDescent="0.35">
      <c r="B35" s="11" t="s">
        <v>30</v>
      </c>
      <c r="C35" s="8">
        <v>300000</v>
      </c>
    </row>
    <row r="36" spans="2:3" x14ac:dyDescent="0.35">
      <c r="B36" s="30" t="s">
        <v>31</v>
      </c>
      <c r="C36" s="31">
        <f>C33+C34+C35</f>
        <v>1175000</v>
      </c>
    </row>
    <row r="37" spans="2:3" x14ac:dyDescent="0.35">
      <c r="B37" s="32" t="s">
        <v>32</v>
      </c>
      <c r="C37" s="33">
        <f>C31+C36</f>
        <v>3165000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04151-8347-4656-88A8-FF136E3AA55E}">
  <dimension ref="A1:C37"/>
  <sheetViews>
    <sheetView workbookViewId="0">
      <selection activeCell="B1" sqref="B1"/>
    </sheetView>
  </sheetViews>
  <sheetFormatPr baseColWidth="10" defaultRowHeight="15.5" x14ac:dyDescent="0.35"/>
  <cols>
    <col min="1" max="1" width="17.75" customWidth="1"/>
    <col min="2" max="2" width="30.08203125" customWidth="1"/>
    <col min="3" max="3" width="14.4140625" bestFit="1" customWidth="1"/>
  </cols>
  <sheetData>
    <row r="1" spans="1:3" ht="96.5" customHeight="1" x14ac:dyDescent="0.45">
      <c r="A1" s="4" t="s">
        <v>41</v>
      </c>
    </row>
    <row r="2" spans="1:3" x14ac:dyDescent="0.35">
      <c r="B2" s="5" t="s">
        <v>0</v>
      </c>
    </row>
    <row r="3" spans="1:3" x14ac:dyDescent="0.35">
      <c r="B3" t="s">
        <v>8</v>
      </c>
      <c r="C3" s="41">
        <v>6000000</v>
      </c>
    </row>
    <row r="4" spans="1:3" x14ac:dyDescent="0.35">
      <c r="B4" t="s">
        <v>9</v>
      </c>
      <c r="C4" s="40">
        <v>0.5</v>
      </c>
    </row>
    <row r="5" spans="1:3" x14ac:dyDescent="0.35">
      <c r="B5" t="s">
        <v>1</v>
      </c>
      <c r="C5" t="s">
        <v>20</v>
      </c>
    </row>
    <row r="6" spans="1:3" x14ac:dyDescent="0.35">
      <c r="B6" t="s">
        <v>3</v>
      </c>
      <c r="C6" s="39" t="s">
        <v>42</v>
      </c>
    </row>
    <row r="7" spans="1:3" x14ac:dyDescent="0.35">
      <c r="B7" t="s">
        <v>7</v>
      </c>
      <c r="C7" s="40">
        <v>0.2</v>
      </c>
    </row>
    <row r="9" spans="1:3" x14ac:dyDescent="0.35">
      <c r="B9" s="7" t="s">
        <v>4</v>
      </c>
    </row>
    <row r="10" spans="1:3" x14ac:dyDescent="0.35">
      <c r="B10" t="s">
        <v>10</v>
      </c>
      <c r="C10" s="41">
        <v>3000000</v>
      </c>
    </row>
    <row r="11" spans="1:3" x14ac:dyDescent="0.35">
      <c r="B11" t="s">
        <v>11</v>
      </c>
      <c r="C11" s="41">
        <f>C3*1.25</f>
        <v>7500000</v>
      </c>
    </row>
    <row r="12" spans="1:3" x14ac:dyDescent="0.35">
      <c r="B12" t="s">
        <v>7</v>
      </c>
      <c r="C12" s="41">
        <f>C11*C7</f>
        <v>1500000</v>
      </c>
    </row>
    <row r="14" spans="1:3" x14ac:dyDescent="0.35">
      <c r="B14" s="5" t="s">
        <v>5</v>
      </c>
    </row>
    <row r="16" spans="1:3" x14ac:dyDescent="0.35">
      <c r="B16" t="s">
        <v>6</v>
      </c>
      <c r="C16">
        <f>360/60</f>
        <v>6</v>
      </c>
    </row>
    <row r="18" spans="2:3" x14ac:dyDescent="0.35">
      <c r="B18" t="s">
        <v>36</v>
      </c>
      <c r="C18" s="41">
        <f>C10/C16</f>
        <v>500000</v>
      </c>
    </row>
    <row r="20" spans="2:3" x14ac:dyDescent="0.35">
      <c r="B20" t="s">
        <v>40</v>
      </c>
      <c r="C20" s="39">
        <f>360/10</f>
        <v>36</v>
      </c>
    </row>
    <row r="22" spans="2:3" x14ac:dyDescent="0.35">
      <c r="B22" t="s">
        <v>12</v>
      </c>
      <c r="C22" s="45">
        <f>C12/C20</f>
        <v>41666.666666666664</v>
      </c>
    </row>
    <row r="25" spans="2:3" x14ac:dyDescent="0.35">
      <c r="B25" s="37" t="s">
        <v>21</v>
      </c>
      <c r="C25" s="5"/>
    </row>
    <row r="26" spans="2:3" x14ac:dyDescent="0.35">
      <c r="B26" s="29" t="s">
        <v>22</v>
      </c>
      <c r="C26" s="29"/>
    </row>
    <row r="27" spans="2:3" x14ac:dyDescent="0.35">
      <c r="B27" t="s">
        <v>23</v>
      </c>
      <c r="C27" s="41">
        <v>990000</v>
      </c>
    </row>
    <row r="28" spans="2:3" x14ac:dyDescent="0.35">
      <c r="B28" t="s">
        <v>24</v>
      </c>
      <c r="C28" s="41">
        <v>800000</v>
      </c>
    </row>
    <row r="29" spans="2:3" x14ac:dyDescent="0.35">
      <c r="B29" t="s">
        <v>25</v>
      </c>
      <c r="C29" s="41">
        <v>150000</v>
      </c>
    </row>
    <row r="30" spans="2:3" x14ac:dyDescent="0.35">
      <c r="B30" t="s">
        <v>26</v>
      </c>
      <c r="C30" s="41">
        <v>50000</v>
      </c>
    </row>
    <row r="31" spans="2:3" x14ac:dyDescent="0.35">
      <c r="B31" s="30" t="s">
        <v>34</v>
      </c>
      <c r="C31" s="42">
        <f>C27+C28+C29+C30</f>
        <v>1990000</v>
      </c>
    </row>
    <row r="32" spans="2:3" x14ac:dyDescent="0.35">
      <c r="B32" s="29" t="s">
        <v>27</v>
      </c>
      <c r="C32" s="43"/>
    </row>
    <row r="33" spans="2:3" x14ac:dyDescent="0.35">
      <c r="B33" t="s">
        <v>28</v>
      </c>
      <c r="C33" s="41">
        <v>500000</v>
      </c>
    </row>
    <row r="34" spans="2:3" x14ac:dyDescent="0.35">
      <c r="B34" t="s">
        <v>29</v>
      </c>
      <c r="C34" s="45">
        <v>41667</v>
      </c>
    </row>
    <row r="35" spans="2:3" x14ac:dyDescent="0.35">
      <c r="B35" t="s">
        <v>30</v>
      </c>
      <c r="C35" s="41">
        <v>300000</v>
      </c>
    </row>
    <row r="36" spans="2:3" x14ac:dyDescent="0.35">
      <c r="B36" s="30" t="s">
        <v>31</v>
      </c>
      <c r="C36" s="42">
        <f>C33+C34+C35</f>
        <v>841667</v>
      </c>
    </row>
    <row r="37" spans="2:3" x14ac:dyDescent="0.35">
      <c r="B37" s="32" t="s">
        <v>32</v>
      </c>
      <c r="C37" s="44">
        <f>C31+C36</f>
        <v>2831667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a)</vt:lpstr>
      <vt:lpstr>b)</vt:lpstr>
      <vt:lpstr>c)</vt:lpstr>
      <vt:lpstr>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Office-bruker</dc:creator>
  <cp:lastModifiedBy>Anne Berrefjord</cp:lastModifiedBy>
  <dcterms:created xsi:type="dcterms:W3CDTF">2017-02-09T09:35:15Z</dcterms:created>
  <dcterms:modified xsi:type="dcterms:W3CDTF">2018-09-27T08:56:08Z</dcterms:modified>
</cp:coreProperties>
</file>