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3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 codeName="{8C4F1C90-05EB-6A55-5F09-09C24B55AC0B}"/>
  <workbookPr codeName="ThisWorkbook"/>
  <bookViews>
    <workbookView xWindow="0" yWindow="2415" windowWidth="17160" windowHeight="6135" activeTab="2"/>
  </bookViews>
  <sheets>
    <sheet name="Brukerveiledning" sheetId="1" r:id="rId1"/>
    <sheet name="En knapp faktor" sheetId="2" r:id="rId2"/>
    <sheet name="Flere knappe faktorer" sheetId="3" r:id="rId3"/>
    <sheet name="Egne beregninger" sheetId="4" r:id="rId4"/>
  </sheets>
  <definedNames>
    <definedName name="_xlnm.Print_Area" localSheetId="0">Brukerveiledning!$A$1:$G$42</definedName>
    <definedName name="_xlnm.Print_Area" localSheetId="1">'En knapp faktor'!$A$1:$J$34</definedName>
    <definedName name="_xlnm.Print_Area" localSheetId="2">'Flere knappe faktorer'!$A$1:$G$62</definedName>
  </definedNames>
  <calcPr calcId="145621"/>
</workbook>
</file>

<file path=xl/calcChain.xml><?xml version="1.0" encoding="utf-8"?>
<calcChain xmlns="http://schemas.openxmlformats.org/spreadsheetml/2006/main">
  <c r="F16" i="2" l="1"/>
  <c r="F18" i="2" s="1"/>
  <c r="F31" i="2" s="1"/>
  <c r="G16" i="2"/>
  <c r="G18" i="2" s="1"/>
  <c r="H16" i="2"/>
  <c r="H18" i="2" s="1"/>
  <c r="I16" i="2"/>
  <c r="I18" i="2" s="1"/>
  <c r="E16" i="2"/>
  <c r="E18" i="2" s="1"/>
  <c r="E29" i="2" s="1"/>
  <c r="F27" i="2"/>
  <c r="G27" i="2"/>
  <c r="H27" i="2"/>
  <c r="I27" i="2"/>
  <c r="G28" i="2"/>
  <c r="H28" i="2"/>
  <c r="I28" i="2"/>
  <c r="G29" i="2"/>
  <c r="H29" i="2"/>
  <c r="I29" i="2"/>
  <c r="G31" i="2"/>
  <c r="H31" i="2"/>
  <c r="I31" i="2"/>
  <c r="E27" i="2"/>
  <c r="F34" i="3"/>
  <c r="G34" i="3"/>
  <c r="H34" i="3"/>
  <c r="E34" i="3"/>
  <c r="E45" i="3" s="1"/>
  <c r="E47" i="3"/>
  <c r="D34" i="3" s="1"/>
  <c r="F33" i="3"/>
  <c r="F35" i="3" s="1"/>
  <c r="H35" i="3"/>
  <c r="C34" i="3"/>
  <c r="C35" i="3" s="1"/>
  <c r="D43" i="3"/>
  <c r="D47" i="3"/>
  <c r="C43" i="3" s="1"/>
  <c r="E33" i="3"/>
  <c r="E35" i="3" s="1"/>
  <c r="G33" i="3"/>
  <c r="G35" i="3" s="1"/>
  <c r="H33" i="3"/>
  <c r="I33" i="3"/>
  <c r="I34" i="3"/>
  <c r="C19" i="3"/>
  <c r="C18" i="3"/>
  <c r="C15" i="3"/>
  <c r="C14" i="3"/>
  <c r="D36" i="3"/>
  <c r="C32" i="3"/>
  <c r="E19" i="3"/>
  <c r="E18" i="3"/>
  <c r="G18" i="3"/>
  <c r="H36" i="3"/>
  <c r="G36" i="3"/>
  <c r="F36" i="3"/>
  <c r="E36" i="3"/>
  <c r="C23" i="3"/>
  <c r="C22" i="3"/>
  <c r="L49" i="3"/>
  <c r="L54" i="3" s="1"/>
  <c r="L48" i="3"/>
  <c r="D42" i="3"/>
  <c r="D41" i="3"/>
  <c r="D40" i="3"/>
  <c r="D39" i="3"/>
  <c r="D38" i="3"/>
  <c r="D37" i="3"/>
  <c r="C33" i="3"/>
  <c r="H32" i="3"/>
  <c r="G32" i="3"/>
  <c r="F32" i="3"/>
  <c r="E32" i="3"/>
  <c r="F21" i="3"/>
  <c r="F22" i="3"/>
  <c r="F23" i="3" l="1"/>
  <c r="D45" i="3"/>
  <c r="C39" i="3" s="1"/>
  <c r="L47" i="3"/>
  <c r="L50" i="3" s="1"/>
  <c r="K52" i="3" s="1"/>
  <c r="L53" i="3"/>
  <c r="L55" i="3" s="1"/>
  <c r="I43" i="3"/>
  <c r="G43" i="3"/>
  <c r="E43" i="3"/>
  <c r="F43" i="3"/>
  <c r="H43" i="3"/>
  <c r="C38" i="3"/>
  <c r="F29" i="2"/>
  <c r="F28" i="2"/>
  <c r="E31" i="2"/>
  <c r="E30" i="2"/>
  <c r="E28" i="2"/>
  <c r="E20" i="2"/>
  <c r="E32" i="2"/>
  <c r="I30" i="2"/>
  <c r="I20" i="2"/>
  <c r="I32" i="2"/>
  <c r="G30" i="2"/>
  <c r="G20" i="2"/>
  <c r="G32" i="2"/>
  <c r="H30" i="2"/>
  <c r="H20" i="2"/>
  <c r="H32" i="2"/>
  <c r="F20" i="2"/>
  <c r="F30" i="2"/>
  <c r="F32" i="2"/>
  <c r="C41" i="3" l="1"/>
  <c r="G41" i="3" s="1"/>
  <c r="C40" i="3"/>
  <c r="E40" i="3" s="1"/>
  <c r="G39" i="3"/>
  <c r="H39" i="3"/>
  <c r="E39" i="3"/>
  <c r="C42" i="3"/>
  <c r="H42" i="3" s="1"/>
  <c r="C37" i="3"/>
  <c r="E37" i="3" s="1"/>
  <c r="F39" i="3"/>
  <c r="I39" i="3"/>
  <c r="I40" i="3"/>
  <c r="I38" i="3"/>
  <c r="H38" i="3"/>
  <c r="E38" i="3"/>
  <c r="F38" i="3"/>
  <c r="G38" i="3"/>
  <c r="I42" i="3"/>
  <c r="G42" i="3"/>
  <c r="F42" i="3" l="1"/>
  <c r="E42" i="3"/>
  <c r="H40" i="3"/>
  <c r="G40" i="3"/>
  <c r="F40" i="3"/>
  <c r="F41" i="3"/>
  <c r="E41" i="3"/>
  <c r="H41" i="3"/>
  <c r="I41" i="3"/>
  <c r="I37" i="3"/>
  <c r="K41" i="3" s="1"/>
  <c r="G37" i="3"/>
  <c r="H37" i="3"/>
  <c r="F37" i="3"/>
  <c r="L42" i="3" l="1"/>
  <c r="L44" i="3"/>
</calcChain>
</file>

<file path=xl/sharedStrings.xml><?xml version="1.0" encoding="utf-8"?>
<sst xmlns="http://schemas.openxmlformats.org/spreadsheetml/2006/main" count="65" uniqueCount="59">
  <si>
    <t>EN KNAPP FAKTOR</t>
  </si>
  <si>
    <t>Elev:</t>
  </si>
  <si>
    <t>Oppgave:</t>
  </si>
  <si>
    <t>Inndata</t>
  </si>
  <si>
    <t>Produkt</t>
  </si>
  <si>
    <t>a</t>
  </si>
  <si>
    <t>b</t>
  </si>
  <si>
    <t>Produksjonstid i minutter</t>
  </si>
  <si>
    <t>Antall</t>
  </si>
  <si>
    <t>Direkte lønn</t>
  </si>
  <si>
    <t>Indirekte variable kostnader</t>
  </si>
  <si>
    <t>Sum variable kostnader</t>
  </si>
  <si>
    <t>Dekningsbidrag</t>
  </si>
  <si>
    <t>Dekningsbidrag per krone knapp faktor</t>
  </si>
  <si>
    <t>Produksjonsfaktorer</t>
  </si>
  <si>
    <t>Råmateriale</t>
  </si>
  <si>
    <t>Arbeidskraft</t>
  </si>
  <si>
    <t>Kapital</t>
  </si>
  <si>
    <t>Salgskroner</t>
  </si>
  <si>
    <t>Produksjonstid</t>
  </si>
  <si>
    <t xml:space="preserve"> </t>
  </si>
  <si>
    <t>FLERE KNAPPE FAKTORER</t>
  </si>
  <si>
    <t>Antall knappe faktorer</t>
  </si>
  <si>
    <t>Navn på produkt 1</t>
  </si>
  <si>
    <t>Navn på produkt 2</t>
  </si>
  <si>
    <t>Knappe faktorer</t>
  </si>
  <si>
    <t>Maksimal kapasitet per avdeling</t>
  </si>
  <si>
    <t>Markedsbegrensninger</t>
  </si>
  <si>
    <t xml:space="preserve">   Optimal tilpasning</t>
  </si>
  <si>
    <t>Faste kostnader</t>
  </si>
  <si>
    <t xml:space="preserve">   Totalt DB</t>
  </si>
  <si>
    <t xml:space="preserve">   FK</t>
  </si>
  <si>
    <t>Legg inn et vilkårlig valgt totalt DB for å lage isobidragslinje:</t>
  </si>
  <si>
    <t xml:space="preserve">   Resultat</t>
  </si>
  <si>
    <t>y0</t>
  </si>
  <si>
    <t>isobidrag</t>
  </si>
  <si>
    <t>x0</t>
  </si>
  <si>
    <t>x</t>
  </si>
  <si>
    <t>for øvre grense</t>
  </si>
  <si>
    <t>x1=</t>
  </si>
  <si>
    <t>x-akse</t>
  </si>
  <si>
    <t>y-akse</t>
  </si>
  <si>
    <t>x2=</t>
  </si>
  <si>
    <t>interessant område</t>
  </si>
  <si>
    <t>for y=</t>
  </si>
  <si>
    <t>xmax=</t>
  </si>
  <si>
    <t>x=</t>
  </si>
  <si>
    <t>nedre grense</t>
  </si>
  <si>
    <t>y1</t>
  </si>
  <si>
    <t>y2</t>
  </si>
  <si>
    <t>y</t>
  </si>
  <si>
    <t>Salgspris u. mva.</t>
  </si>
  <si>
    <t>Antall produkter</t>
  </si>
  <si>
    <t>Isobidrag</t>
  </si>
  <si>
    <t>Direkte materialer</t>
  </si>
  <si>
    <t>aksemaks</t>
  </si>
  <si>
    <t>område for salgsbegrensninger</t>
  </si>
  <si>
    <t>Samlet dekningsbidrag</t>
  </si>
  <si>
    <t>Dekningsbidrag per enhet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</si>
</sst>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0;0;"/>
    <numFmt numFmtId="165" formatCode="0.00;0.00;"/>
    <numFmt numFmtId="166" formatCode=";;;"/>
  </numFmts>
  <fonts count="15" x14ac:knownFonts="1">
    <font>
      <sz val="10"/>
      <name val="Helvetica"/>
    </font>
    <font>
      <sz val="10"/>
      <name val="Helvetica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7"/>
      <name val="Arial"/>
      <family val="2"/>
    </font>
    <font>
      <b/>
      <sz val="10"/>
      <color indexed="8"/>
      <name val="Arial"/>
      <family val="2"/>
    </font>
    <font>
      <sz val="10"/>
      <color indexed="26"/>
      <name val="Arial"/>
      <family val="2"/>
    </font>
    <font>
      <b/>
      <sz val="14"/>
      <name val="Arial"/>
      <family val="2"/>
    </font>
    <font>
      <u/>
      <sz val="10"/>
      <name val="Helvetica"/>
    </font>
    <font>
      <sz val="10"/>
      <color rgb="FFFFFFCC"/>
      <name val="Helvetica"/>
      <family val="2"/>
    </font>
    <font>
      <sz val="10"/>
      <color rgb="FFFFFFCC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0" fillId="2" borderId="0" xfId="0" applyFill="1"/>
    <xf numFmtId="0" fontId="0" fillId="2" borderId="0" xfId="0" applyFill="1" applyProtection="1"/>
    <xf numFmtId="0" fontId="2" fillId="2" borderId="0" xfId="0" applyFont="1" applyFill="1" applyProtection="1"/>
    <xf numFmtId="0" fontId="0" fillId="2" borderId="1" xfId="0" applyFill="1" applyBorder="1" applyProtection="1"/>
    <xf numFmtId="0" fontId="0" fillId="2" borderId="2" xfId="0" applyFill="1" applyBorder="1" applyProtection="1"/>
    <xf numFmtId="0" fontId="0" fillId="2" borderId="3" xfId="0" applyFill="1" applyBorder="1" applyProtection="1"/>
    <xf numFmtId="0" fontId="0" fillId="2" borderId="4" xfId="0" applyFill="1" applyBorder="1" applyProtection="1"/>
    <xf numFmtId="0" fontId="3" fillId="2" borderId="0" xfId="0" applyFont="1" applyFill="1" applyBorder="1" applyProtection="1"/>
    <xf numFmtId="0" fontId="0" fillId="2" borderId="0" xfId="0" applyFill="1" applyBorder="1" applyProtection="1"/>
    <xf numFmtId="0" fontId="0" fillId="2" borderId="5" xfId="0" applyFill="1" applyBorder="1" applyProtection="1"/>
    <xf numFmtId="0" fontId="4" fillId="2" borderId="0" xfId="0" applyFont="1" applyFill="1" applyBorder="1" applyProtection="1"/>
    <xf numFmtId="0" fontId="5" fillId="2" borderId="0" xfId="0" applyFont="1" applyFill="1" applyProtection="1"/>
    <xf numFmtId="0" fontId="6" fillId="2" borderId="0" xfId="0" quotePrefix="1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right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Alignment="1" applyProtection="1">
      <alignment horizontal="right"/>
      <protection locked="0"/>
    </xf>
    <xf numFmtId="2" fontId="0" fillId="2" borderId="0" xfId="0" applyNumberFormat="1" applyFill="1" applyBorder="1" applyProtection="1"/>
    <xf numFmtId="0" fontId="0" fillId="2" borderId="0" xfId="0" quotePrefix="1" applyFill="1" applyBorder="1" applyAlignment="1" applyProtection="1">
      <alignment horizontal="left"/>
    </xf>
    <xf numFmtId="2" fontId="8" fillId="2" borderId="0" xfId="0" applyNumberFormat="1" applyFont="1" applyFill="1" applyBorder="1" applyProtection="1"/>
    <xf numFmtId="0" fontId="0" fillId="2" borderId="6" xfId="0" applyFill="1" applyBorder="1" applyProtection="1"/>
    <xf numFmtId="0" fontId="0" fillId="2" borderId="7" xfId="0" applyFill="1" applyBorder="1" applyProtection="1"/>
    <xf numFmtId="0" fontId="8" fillId="2" borderId="7" xfId="0" applyFont="1" applyFill="1" applyBorder="1" applyProtection="1"/>
    <xf numFmtId="164" fontId="8" fillId="2" borderId="7" xfId="0" applyNumberFormat="1" applyFont="1" applyFill="1" applyBorder="1" applyProtection="1"/>
    <xf numFmtId="0" fontId="0" fillId="2" borderId="8" xfId="0" applyFill="1" applyBorder="1" applyProtection="1"/>
    <xf numFmtId="0" fontId="8" fillId="2" borderId="0" xfId="0" applyFont="1" applyFill="1" applyBorder="1" applyProtection="1"/>
    <xf numFmtId="164" fontId="8" fillId="2" borderId="0" xfId="0" applyNumberFormat="1" applyFont="1" applyFill="1" applyBorder="1" applyProtection="1"/>
    <xf numFmtId="0" fontId="3" fillId="2" borderId="2" xfId="0" applyFont="1" applyFill="1" applyBorder="1" applyProtection="1"/>
    <xf numFmtId="0" fontId="8" fillId="2" borderId="2" xfId="0" applyFont="1" applyFill="1" applyBorder="1" applyProtection="1"/>
    <xf numFmtId="164" fontId="8" fillId="2" borderId="2" xfId="0" applyNumberFormat="1" applyFont="1" applyFill="1" applyBorder="1" applyProtection="1"/>
    <xf numFmtId="0" fontId="9" fillId="2" borderId="0" xfId="0" applyFont="1" applyFill="1" applyBorder="1" applyAlignment="1" applyProtection="1">
      <alignment horizontal="right"/>
    </xf>
    <xf numFmtId="2" fontId="6" fillId="2" borderId="0" xfId="0" applyNumberFormat="1" applyFont="1" applyFill="1" applyBorder="1" applyProtection="1"/>
    <xf numFmtId="165" fontId="10" fillId="2" borderId="5" xfId="0" applyNumberFormat="1" applyFont="1" applyFill="1" applyBorder="1" applyProtection="1"/>
    <xf numFmtId="0" fontId="11" fillId="2" borderId="0" xfId="0" quotePrefix="1" applyFont="1" applyFill="1" applyAlignment="1" applyProtection="1">
      <alignment horizontal="left"/>
    </xf>
    <xf numFmtId="0" fontId="3" fillId="2" borderId="0" xfId="0" applyFont="1" applyFill="1" applyProtection="1"/>
    <xf numFmtId="0" fontId="0" fillId="3" borderId="0" xfId="0" applyFill="1" applyAlignment="1" applyProtection="1">
      <alignment vertical="top"/>
      <protection locked="0"/>
    </xf>
    <xf numFmtId="0" fontId="0" fillId="2" borderId="0" xfId="0" applyFill="1" applyAlignment="1" applyProtection="1">
      <alignment vertical="top"/>
    </xf>
    <xf numFmtId="0" fontId="6" fillId="2" borderId="0" xfId="0" applyFont="1" applyFill="1" applyBorder="1" applyProtection="1"/>
    <xf numFmtId="0" fontId="0" fillId="2" borderId="0" xfId="0" applyFill="1" applyBorder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right"/>
      <protection locked="0"/>
    </xf>
    <xf numFmtId="0" fontId="7" fillId="2" borderId="0" xfId="0" applyFont="1" applyFill="1" applyBorder="1" applyProtection="1"/>
    <xf numFmtId="0" fontId="9" fillId="2" borderId="0" xfId="0" applyFont="1" applyFill="1" applyBorder="1" applyProtection="1"/>
    <xf numFmtId="0" fontId="7" fillId="2" borderId="0" xfId="0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horizontal="left"/>
    </xf>
    <xf numFmtId="0" fontId="0" fillId="2" borderId="0" xfId="0" applyFill="1" applyBorder="1" applyProtection="1">
      <protection locked="0"/>
    </xf>
    <xf numFmtId="0" fontId="0" fillId="2" borderId="0" xfId="0" quotePrefix="1" applyFill="1" applyBorder="1" applyAlignment="1" applyProtection="1">
      <alignment horizontal="left" wrapText="1"/>
    </xf>
    <xf numFmtId="0" fontId="0" fillId="2" borderId="0" xfId="0" applyNumberFormat="1" applyFill="1" applyProtection="1"/>
    <xf numFmtId="166" fontId="0" fillId="2" borderId="0" xfId="0" applyNumberFormat="1" applyFill="1" applyProtection="1"/>
    <xf numFmtId="166" fontId="0" fillId="2" borderId="0" xfId="0" applyNumberFormat="1" applyFill="1" applyBorder="1" applyAlignment="1" applyProtection="1">
      <alignment horizontal="right"/>
    </xf>
    <xf numFmtId="166" fontId="0" fillId="2" borderId="0" xfId="0" applyNumberFormat="1" applyFill="1" applyAlignment="1" applyProtection="1">
      <alignment horizontal="right"/>
    </xf>
    <xf numFmtId="166" fontId="7" fillId="2" borderId="0" xfId="0" applyNumberFormat="1" applyFont="1" applyFill="1" applyAlignment="1" applyProtection="1">
      <alignment horizontal="right"/>
    </xf>
    <xf numFmtId="0" fontId="4" fillId="2" borderId="0" xfId="0" applyFont="1" applyFill="1" applyBorder="1" applyAlignment="1" applyProtection="1">
      <alignment horizontal="right"/>
    </xf>
    <xf numFmtId="0" fontId="6" fillId="2" borderId="0" xfId="0" applyFont="1" applyFill="1" applyBorder="1" applyAlignment="1" applyProtection="1">
      <alignment horizontal="right"/>
    </xf>
    <xf numFmtId="1" fontId="0" fillId="2" borderId="0" xfId="0" applyNumberFormat="1" applyFill="1" applyBorder="1" applyProtection="1"/>
    <xf numFmtId="2" fontId="7" fillId="2" borderId="0" xfId="0" applyNumberFormat="1" applyFont="1" applyFill="1" applyBorder="1" applyProtection="1"/>
    <xf numFmtId="49" fontId="0" fillId="3" borderId="0" xfId="0" applyNumberFormat="1" applyFill="1" applyAlignment="1" applyProtection="1">
      <alignment vertical="top"/>
      <protection locked="0"/>
    </xf>
    <xf numFmtId="166" fontId="0" fillId="2" borderId="5" xfId="0" applyNumberFormat="1" applyFill="1" applyBorder="1" applyProtection="1"/>
    <xf numFmtId="4" fontId="0" fillId="3" borderId="0" xfId="1" applyNumberFormat="1" applyFont="1" applyFill="1" applyBorder="1" applyProtection="1">
      <protection locked="0"/>
    </xf>
    <xf numFmtId="4" fontId="0" fillId="3" borderId="0" xfId="0" applyNumberFormat="1" applyFill="1" applyBorder="1" applyProtection="1">
      <protection locked="0"/>
    </xf>
    <xf numFmtId="4" fontId="0" fillId="2" borderId="0" xfId="0" applyNumberFormat="1" applyFill="1" applyBorder="1" applyProtection="1"/>
    <xf numFmtId="4" fontId="0" fillId="2" borderId="9" xfId="0" applyNumberFormat="1" applyFill="1" applyBorder="1" applyProtection="1"/>
    <xf numFmtId="1" fontId="0" fillId="2" borderId="0" xfId="0" applyNumberFormat="1" applyFill="1" applyProtection="1"/>
    <xf numFmtId="0" fontId="6" fillId="2" borderId="5" xfId="0" applyFont="1" applyFill="1" applyBorder="1" applyAlignment="1" applyProtection="1">
      <alignment horizontal="right"/>
    </xf>
    <xf numFmtId="4" fontId="0" fillId="2" borderId="5" xfId="1" applyNumberFormat="1" applyFont="1" applyFill="1" applyBorder="1" applyProtection="1"/>
    <xf numFmtId="4" fontId="0" fillId="2" borderId="5" xfId="0" applyNumberFormat="1" applyFill="1" applyBorder="1" applyProtection="1"/>
    <xf numFmtId="2" fontId="0" fillId="3" borderId="10" xfId="0" applyNumberFormat="1" applyFill="1" applyBorder="1" applyProtection="1">
      <protection locked="0"/>
    </xf>
    <xf numFmtId="2" fontId="12" fillId="2" borderId="0" xfId="0" applyNumberFormat="1" applyFont="1" applyFill="1" applyBorder="1" applyProtection="1"/>
    <xf numFmtId="2" fontId="0" fillId="3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/>
    <xf numFmtId="0" fontId="3" fillId="3" borderId="0" xfId="0" applyFont="1" applyFill="1" applyBorder="1" applyAlignment="1" applyProtection="1">
      <alignment horizontal="right"/>
      <protection locked="0"/>
    </xf>
    <xf numFmtId="0" fontId="3" fillId="2" borderId="0" xfId="0" applyFont="1" applyFill="1" applyBorder="1" applyAlignment="1" applyProtection="1">
      <alignment horizontal="right"/>
    </xf>
    <xf numFmtId="2" fontId="7" fillId="2" borderId="11" xfId="0" applyNumberFormat="1" applyFont="1" applyFill="1" applyBorder="1" applyProtection="1"/>
    <xf numFmtId="4" fontId="0" fillId="2" borderId="0" xfId="1" applyNumberFormat="1" applyFont="1" applyFill="1" applyBorder="1" applyProtection="1"/>
    <xf numFmtId="0" fontId="0" fillId="3" borderId="0" xfId="0" applyFill="1" applyAlignment="1" applyProtection="1">
      <protection locked="0"/>
    </xf>
    <xf numFmtId="0" fontId="9" fillId="2" borderId="0" xfId="0" quotePrefix="1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center"/>
    </xf>
    <xf numFmtId="0" fontId="0" fillId="4" borderId="0" xfId="0" applyNumberFormat="1" applyFill="1" applyProtection="1"/>
    <xf numFmtId="0" fontId="13" fillId="4" borderId="0" xfId="0" applyNumberFormat="1" applyFont="1" applyFill="1" applyProtection="1"/>
    <xf numFmtId="0" fontId="13" fillId="4" borderId="0" xfId="0" applyNumberFormat="1" applyFont="1" applyFill="1" applyBorder="1" applyProtection="1"/>
    <xf numFmtId="0" fontId="13" fillId="4" borderId="0" xfId="0" applyNumberFormat="1" applyFont="1" applyFill="1" applyBorder="1" applyAlignment="1" applyProtection="1">
      <alignment horizontal="right"/>
    </xf>
    <xf numFmtId="0" fontId="13" fillId="4" borderId="0" xfId="0" applyNumberFormat="1" applyFont="1" applyFill="1" applyAlignment="1" applyProtection="1">
      <alignment horizontal="right"/>
    </xf>
    <xf numFmtId="0" fontId="13" fillId="4" borderId="0" xfId="0" applyNumberFormat="1" applyFont="1" applyFill="1" applyBorder="1" applyAlignment="1" applyProtection="1">
      <alignment horizontal="right" wrapText="1"/>
    </xf>
    <xf numFmtId="0" fontId="14" fillId="4" borderId="0" xfId="0" applyNumberFormat="1" applyFont="1" applyFill="1" applyProtection="1"/>
    <xf numFmtId="0" fontId="14" fillId="4" borderId="0" xfId="1" applyNumberFormat="1" applyFont="1" applyFill="1" applyProtection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6/relationships/vbaProject" Target="vbaProject.bin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79176FB0-B7F2-11CE-97EF-00AA006D2776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79176FB0-B7F2-11CE-97EF-00AA006D2776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Helvetica"/>
                <a:ea typeface="Helvetica"/>
                <a:cs typeface="Helvetica"/>
              </a:defRPr>
            </a:pPr>
            <a:r>
              <a:rPr lang="nb-NO"/>
              <a:t>Knappfaktoranalyse</a:t>
            </a:r>
          </a:p>
        </c:rich>
      </c:tx>
      <c:layout>
        <c:manualLayout>
          <c:xMode val="edge"/>
          <c:yMode val="edge"/>
          <c:x val="8.2794307891332478E-2"/>
          <c:y val="9.76562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730918499353168E-2"/>
          <c:y val="8.7890625E-2"/>
          <c:w val="0.69081500646830529"/>
          <c:h val="0.70312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'Flere knappe faktorer'!$D$36</c:f>
              <c:strCache>
                <c:ptCount val="1"/>
                <c:pt idx="0">
                  <c:v>Maks. 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none"/>
          </c:marker>
          <c:xVal>
            <c:numRef>
              <c:f>'Flere knappe faktorer'!$C$37:$C$43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2200</c:v>
                </c:pt>
              </c:numCache>
            </c:numRef>
          </c:xVal>
          <c:yVal>
            <c:numRef>
              <c:f>'Flere knappe faktorer'!$D$37:$D$43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'Flere knappe faktorer'!$E$36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'Flere knappe faktorer'!$C$37:$C$43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2200</c:v>
                </c:pt>
              </c:numCache>
            </c:numRef>
          </c:xVal>
          <c:yVal>
            <c:numRef>
              <c:f>'Flere knappe faktorer'!$E$37:$E$43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'Flere knappe faktorer'!$F$36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5"/>
            <c:spPr>
              <a:noFill/>
              <a:ln>
                <a:solidFill>
                  <a:srgbClr val="800000"/>
                </a:solidFill>
                <a:prstDash val="solid"/>
              </a:ln>
            </c:spPr>
          </c:marker>
          <c:xVal>
            <c:numRef>
              <c:f>'Flere knappe faktorer'!$C$37:$C$43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2200</c:v>
                </c:pt>
              </c:numCache>
            </c:numRef>
          </c:xVal>
          <c:yVal>
            <c:numRef>
              <c:f>'Flere knappe faktorer'!$F$37:$F$43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'Flere knappe faktorer'!$G$32</c:f>
              <c:strCache>
                <c:ptCount val="1"/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'Flere knappe faktorer'!$C$37:$C$43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2200</c:v>
                </c:pt>
              </c:numCache>
            </c:numRef>
          </c:xVal>
          <c:yVal>
            <c:numRef>
              <c:f>'Flere knappe faktorer'!$G$37:$G$43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'Flere knappe faktorer'!$H$32</c:f>
              <c:strCache>
                <c:ptCount val="1"/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'Flere knappe faktorer'!$C$37:$C$43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2200</c:v>
                </c:pt>
              </c:numCache>
            </c:numRef>
          </c:xVal>
          <c:yVal>
            <c:numRef>
              <c:f>'Flere knappe faktorer'!$H$37:$H$43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'Flere knappe faktorer'!$I$36</c:f>
              <c:strCache>
                <c:ptCount val="1"/>
                <c:pt idx="0">
                  <c:v>Isobidrag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'Flere knappe faktorer'!$C$37:$C$43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2200</c:v>
                </c:pt>
              </c:numCache>
            </c:numRef>
          </c:xVal>
          <c:yVal>
            <c:numRef>
              <c:f>'Flere knappe faktorer'!$I$37:$I$43</c:f>
              <c:numCache>
                <c:formatCode>;;;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'Flere knappe faktorer'!$C$32</c:f>
              <c:strCache>
                <c:ptCount val="1"/>
                <c:pt idx="0">
                  <c:v>Maks. 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'Flere knappe faktorer'!$C$33:$C$34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'Flere knappe faktorer'!$D$33:$D$34</c:f>
              <c:numCache>
                <c:formatCode>General</c:formatCode>
                <c:ptCount val="2"/>
                <c:pt idx="0">
                  <c:v>0</c:v>
                </c:pt>
                <c:pt idx="1">
                  <c:v>4000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542016"/>
        <c:axId val="193577728"/>
      </c:scatterChart>
      <c:valAx>
        <c:axId val="193542016"/>
        <c:scaling>
          <c:orientation val="minMax"/>
          <c:max val="2200"/>
          <c:min val="0"/>
        </c:scaling>
        <c:delete val="0"/>
        <c:axPos val="b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Helvetica"/>
                    <a:ea typeface="Helvetica"/>
                    <a:cs typeface="Helvetica"/>
                  </a:defRPr>
                </a:pPr>
                <a:r>
                  <a:rPr lang="nb-NO"/>
                  <a:t>flagg</a:t>
                </a:r>
              </a:p>
            </c:rich>
          </c:tx>
          <c:layout>
            <c:manualLayout>
              <c:xMode val="edge"/>
              <c:yMode val="edge"/>
              <c:x val="0.4023285899094437"/>
              <c:y val="0.8437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"/>
                <a:ea typeface="Helvetica"/>
                <a:cs typeface="Helvetica"/>
              </a:defRPr>
            </a:pPr>
            <a:endParaRPr lang="nb-NO"/>
          </a:p>
        </c:txPr>
        <c:crossAx val="193577728"/>
        <c:crosses val="autoZero"/>
        <c:crossBetween val="midCat"/>
        <c:majorUnit val="200"/>
        <c:minorUnit val="50"/>
      </c:valAx>
      <c:valAx>
        <c:axId val="193577728"/>
        <c:scaling>
          <c:orientation val="minMax"/>
          <c:max val="4000"/>
          <c:min val="0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Helvetica"/>
                    <a:ea typeface="Helvetica"/>
                    <a:cs typeface="Helvetica"/>
                  </a:defRPr>
                </a:pPr>
                <a:r>
                  <a:rPr lang="nb-NO"/>
                  <a:t>sløyfer</a:t>
                </a:r>
              </a:p>
            </c:rich>
          </c:tx>
          <c:layout>
            <c:manualLayout>
              <c:xMode val="edge"/>
              <c:yMode val="edge"/>
              <c:x val="2.0698576972833119E-2"/>
              <c:y val="0.38867187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"/>
                <a:ea typeface="Helvetica"/>
                <a:cs typeface="Helvetica"/>
              </a:defRPr>
            </a:pPr>
            <a:endParaRPr lang="nb-NO"/>
          </a:p>
        </c:txPr>
        <c:crossAx val="193542016"/>
        <c:crosses val="autoZero"/>
        <c:crossBetween val="midCat"/>
        <c:majorUnit val="400"/>
        <c:minorUnit val="1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46571798188874"/>
          <c:y val="0.3671875"/>
          <c:w val="0.18499353169469598"/>
          <c:h val="0.261718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chemeClr val="tx1"/>
              </a:solidFill>
              <a:latin typeface="Helvetica"/>
              <a:ea typeface="Helvetica"/>
              <a:cs typeface="Helvetica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CC"/>
    </a:solidFill>
    <a:ln w="9525">
      <a:noFill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Helvetica"/>
          <a:ea typeface="Helvetica"/>
          <a:cs typeface="Helvetica"/>
        </a:defRPr>
      </a:pPr>
      <a:endParaRPr lang="nb-NO"/>
    </a:p>
  </c:txPr>
  <c:printSettings>
    <c:headerFooter alignWithMargins="0">
      <c:oddHeader>&amp;RProduktvalg - Flere knappe faktorer</c:oddHeader>
      <c:oddFooter>&amp;Lferdigmodell&amp;R© Dalefag</c:oddFooter>
    </c:headerFooter>
    <c:pageMargins b="0.5" l="0.4" r="0.4" t="0.5" header="0.25" footer="0.25"/>
    <c:pageSetup paperSize="9" orientation="landscape" blackAndWhite="1"/>
  </c:printSettings>
</c:chartSpac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Relationship Id="rId5" Type="http://schemas.openxmlformats.org/officeDocument/2006/relationships/image" Target="../media/image8.emf"/><Relationship Id="rId4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0</xdr:row>
          <xdr:rowOff>133350</xdr:rowOff>
        </xdr:from>
        <xdr:to>
          <xdr:col>7</xdr:col>
          <xdr:colOff>552450</xdr:colOff>
          <xdr:row>41</xdr:row>
          <xdr:rowOff>104775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904875</xdr:colOff>
          <xdr:row>0</xdr:row>
          <xdr:rowOff>104775</xdr:rowOff>
        </xdr:from>
        <xdr:to>
          <xdr:col>6</xdr:col>
          <xdr:colOff>95250</xdr:colOff>
          <xdr:row>1</xdr:row>
          <xdr:rowOff>152400</xdr:rowOff>
        </xdr:to>
        <xdr:sp macro="" textlink="">
          <xdr:nvSpPr>
            <xdr:cNvPr id="2050" name="cmdNyeTall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3</xdr:row>
          <xdr:rowOff>133350</xdr:rowOff>
        </xdr:from>
        <xdr:to>
          <xdr:col>4</xdr:col>
          <xdr:colOff>276225</xdr:colOff>
          <xdr:row>5</xdr:row>
          <xdr:rowOff>28575</xdr:rowOff>
        </xdr:to>
        <xdr:sp macro="" textlink="">
          <xdr:nvSpPr>
            <xdr:cNvPr id="2051" name="spbantallprodukter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133349</xdr:rowOff>
    </xdr:from>
    <xdr:to>
      <xdr:col>7</xdr:col>
      <xdr:colOff>57150</xdr:colOff>
      <xdr:row>62</xdr:row>
      <xdr:rowOff>38099</xdr:rowOff>
    </xdr:to>
    <xdr:graphicFrame macro="">
      <xdr:nvGraphicFramePr>
        <xdr:cNvPr id="308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5</xdr:row>
          <xdr:rowOff>133350</xdr:rowOff>
        </xdr:from>
        <xdr:to>
          <xdr:col>3</xdr:col>
          <xdr:colOff>323850</xdr:colOff>
          <xdr:row>7</xdr:row>
          <xdr:rowOff>28575</xdr:rowOff>
        </xdr:to>
        <xdr:sp macro="" textlink="">
          <xdr:nvSpPr>
            <xdr:cNvPr id="3073" name="spbAntall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26</xdr:row>
          <xdr:rowOff>0</xdr:rowOff>
        </xdr:from>
        <xdr:to>
          <xdr:col>4</xdr:col>
          <xdr:colOff>1247775</xdr:colOff>
          <xdr:row>26</xdr:row>
          <xdr:rowOff>247650</xdr:rowOff>
        </xdr:to>
        <xdr:sp macro="" textlink="">
          <xdr:nvSpPr>
            <xdr:cNvPr id="3075" name="cmdRange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0</xdr:row>
          <xdr:rowOff>47625</xdr:rowOff>
        </xdr:from>
        <xdr:to>
          <xdr:col>4</xdr:col>
          <xdr:colOff>1066800</xdr:colOff>
          <xdr:row>1</xdr:row>
          <xdr:rowOff>85725</xdr:rowOff>
        </xdr:to>
        <xdr:sp macro="" textlink="">
          <xdr:nvSpPr>
            <xdr:cNvPr id="3076" name="cmdNyeTall2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25</xdr:row>
          <xdr:rowOff>152400</xdr:rowOff>
        </xdr:from>
        <xdr:to>
          <xdr:col>5</xdr:col>
          <xdr:colOff>962025</xdr:colOff>
          <xdr:row>26</xdr:row>
          <xdr:rowOff>238125</xdr:rowOff>
        </xdr:to>
        <xdr:sp macro="" textlink="">
          <xdr:nvSpPr>
            <xdr:cNvPr id="3077" name="cmdDiagramUtskrift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1038225</xdr:colOff>
          <xdr:row>25</xdr:row>
          <xdr:rowOff>152400</xdr:rowOff>
        </xdr:from>
        <xdr:to>
          <xdr:col>6</xdr:col>
          <xdr:colOff>819150</xdr:colOff>
          <xdr:row>26</xdr:row>
          <xdr:rowOff>247650</xdr:rowOff>
        </xdr:to>
        <xdr:sp macro="" textlink="">
          <xdr:nvSpPr>
            <xdr:cNvPr id="3078" name="cmdKopierDiagram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-dokument1.doc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.xml"/><Relationship Id="rId13" Type="http://schemas.openxmlformats.org/officeDocument/2006/relationships/image" Target="../media/image8.emf"/><Relationship Id="rId3" Type="http://schemas.openxmlformats.org/officeDocument/2006/relationships/vmlDrawing" Target="../drawings/vmlDrawing3.vml"/><Relationship Id="rId7" Type="http://schemas.openxmlformats.org/officeDocument/2006/relationships/image" Target="../media/image5.emf"/><Relationship Id="rId12" Type="http://schemas.openxmlformats.org/officeDocument/2006/relationships/control" Target="../activeX/activeX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4.xml"/><Relationship Id="rId11" Type="http://schemas.openxmlformats.org/officeDocument/2006/relationships/image" Target="../media/image7.emf"/><Relationship Id="rId5" Type="http://schemas.openxmlformats.org/officeDocument/2006/relationships/image" Target="../media/image4.emf"/><Relationship Id="rId10" Type="http://schemas.openxmlformats.org/officeDocument/2006/relationships/control" Target="../activeX/activeX6.xml"/><Relationship Id="rId4" Type="http://schemas.openxmlformats.org/officeDocument/2006/relationships/control" Target="../activeX/activeX3.xml"/><Relationship Id="rId9" Type="http://schemas.openxmlformats.org/officeDocument/2006/relationships/image" Target="../media/image6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"/>
  <dimension ref="A1"/>
  <sheetViews>
    <sheetView topLeftCell="A3" zoomScale="75" zoomScaleNormal="100" workbookViewId="0">
      <selection activeCell="G50" sqref="G50"/>
    </sheetView>
  </sheetViews>
  <sheetFormatPr defaultColWidth="11.42578125" defaultRowHeight="12.75" x14ac:dyDescent="0.2"/>
  <cols>
    <col min="1" max="16384" width="11.42578125" style="1"/>
  </cols>
  <sheetData/>
  <sheetProtection sheet="1" objects="1" scenarios="1"/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>
    <oddHeader>&amp;RProduktvalg</oddHeader>
    <oddFooter>&amp;Lß-ferdigmodeller&amp;R© H. Aschehoug &amp;&amp; Co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1027" r:id="rId4">
          <objectPr defaultSize="0" r:id="rId5">
            <anchor moveWithCells="1">
              <from>
                <xdr:col>0</xdr:col>
                <xdr:colOff>104775</xdr:colOff>
                <xdr:row>0</xdr:row>
                <xdr:rowOff>133350</xdr:rowOff>
              </from>
              <to>
                <xdr:col>7</xdr:col>
                <xdr:colOff>552450</xdr:colOff>
                <xdr:row>41</xdr:row>
                <xdr:rowOff>104775</xdr:rowOff>
              </to>
            </anchor>
          </objectPr>
        </oleObject>
      </mc:Choice>
      <mc:Fallback>
        <oleObject progId="Word.Document.8" shapeId="102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2">
    <pageSetUpPr fitToPage="1"/>
  </sheetPr>
  <dimension ref="B1:K34"/>
  <sheetViews>
    <sheetView zoomScaleNormal="100" workbookViewId="0">
      <selection activeCell="I1" sqref="I1:J1"/>
    </sheetView>
  </sheetViews>
  <sheetFormatPr defaultColWidth="8.85546875" defaultRowHeight="12.75" x14ac:dyDescent="0.2"/>
  <cols>
    <col min="1" max="1" width="3.42578125" style="2" customWidth="1"/>
    <col min="2" max="2" width="3.28515625" style="2" customWidth="1"/>
    <col min="3" max="3" width="11.85546875" style="2" customWidth="1"/>
    <col min="4" max="4" width="14.7109375" style="2" customWidth="1"/>
    <col min="5" max="10" width="13.7109375" style="2" customWidth="1"/>
    <col min="11" max="16384" width="8.85546875" style="2"/>
  </cols>
  <sheetData>
    <row r="1" spans="2:11" ht="18" x14ac:dyDescent="0.25">
      <c r="B1" s="3" t="s">
        <v>0</v>
      </c>
      <c r="C1" s="3"/>
      <c r="H1" s="2" t="s">
        <v>1</v>
      </c>
      <c r="I1" s="73"/>
      <c r="J1" s="73"/>
    </row>
    <row r="2" spans="2:11" ht="19.5" customHeight="1" x14ac:dyDescent="0.2">
      <c r="H2" s="2" t="s">
        <v>2</v>
      </c>
      <c r="I2" s="73"/>
      <c r="J2" s="73"/>
    </row>
    <row r="3" spans="2:11" ht="13.5" thickBot="1" x14ac:dyDescent="0.25"/>
    <row r="4" spans="2:11" x14ac:dyDescent="0.2">
      <c r="B4" s="4"/>
      <c r="C4" s="5"/>
      <c r="D4" s="5"/>
      <c r="E4" s="5"/>
      <c r="F4" s="5"/>
      <c r="G4" s="5"/>
      <c r="H4" s="5"/>
      <c r="I4" s="5"/>
      <c r="J4" s="6"/>
    </row>
    <row r="5" spans="2:11" x14ac:dyDescent="0.2">
      <c r="B5" s="7"/>
      <c r="C5" s="8" t="s">
        <v>3</v>
      </c>
      <c r="D5" s="9" t="s">
        <v>52</v>
      </c>
      <c r="E5" s="38">
        <v>1</v>
      </c>
      <c r="F5" s="9"/>
      <c r="G5" s="9"/>
      <c r="H5" s="9"/>
      <c r="I5" s="9"/>
      <c r="J5" s="10"/>
    </row>
    <row r="6" spans="2:11" x14ac:dyDescent="0.2">
      <c r="B6" s="7"/>
      <c r="C6" s="9"/>
      <c r="D6" s="9"/>
      <c r="E6" s="9"/>
      <c r="F6" s="9"/>
      <c r="G6" s="9"/>
      <c r="H6" s="9"/>
      <c r="I6" s="9"/>
      <c r="J6" s="10"/>
    </row>
    <row r="7" spans="2:11" x14ac:dyDescent="0.2">
      <c r="B7" s="7"/>
      <c r="C7" s="11" t="s">
        <v>4</v>
      </c>
      <c r="D7" s="9"/>
      <c r="E7" s="69"/>
      <c r="F7" s="70"/>
      <c r="G7" s="51"/>
      <c r="H7" s="51"/>
      <c r="I7" s="51"/>
      <c r="J7" s="10"/>
      <c r="K7" s="12"/>
    </row>
    <row r="8" spans="2:11" x14ac:dyDescent="0.2">
      <c r="B8" s="7"/>
      <c r="C8" s="13" t="s">
        <v>7</v>
      </c>
      <c r="D8" s="9"/>
      <c r="E8" s="14"/>
      <c r="F8" s="52"/>
      <c r="G8" s="52"/>
      <c r="H8" s="52"/>
      <c r="I8" s="52"/>
      <c r="J8" s="10"/>
      <c r="K8" s="12"/>
    </row>
    <row r="9" spans="2:11" x14ac:dyDescent="0.2">
      <c r="B9" s="7"/>
      <c r="C9" s="9" t="s">
        <v>8</v>
      </c>
      <c r="D9" s="9"/>
      <c r="E9" s="15"/>
      <c r="F9" s="53"/>
      <c r="G9" s="53"/>
      <c r="H9" s="53"/>
      <c r="I9" s="53"/>
      <c r="J9" s="10"/>
      <c r="K9" s="12"/>
    </row>
    <row r="10" spans="2:11" x14ac:dyDescent="0.2">
      <c r="B10" s="7"/>
      <c r="C10" s="9"/>
      <c r="D10" s="9"/>
      <c r="E10" s="9"/>
      <c r="F10" s="9"/>
      <c r="G10" s="9"/>
      <c r="H10" s="9"/>
      <c r="I10" s="9"/>
      <c r="J10" s="10"/>
      <c r="K10" s="12"/>
    </row>
    <row r="11" spans="2:11" x14ac:dyDescent="0.2">
      <c r="B11" s="7"/>
      <c r="C11" s="9" t="s">
        <v>51</v>
      </c>
      <c r="D11" s="9"/>
      <c r="E11" s="65"/>
      <c r="F11" s="17"/>
      <c r="G11" s="17"/>
      <c r="H11" s="17"/>
      <c r="I11" s="17"/>
      <c r="J11" s="10"/>
      <c r="K11" s="12"/>
    </row>
    <row r="12" spans="2:11" x14ac:dyDescent="0.2">
      <c r="B12" s="7"/>
      <c r="C12" s="9"/>
      <c r="D12" s="9"/>
      <c r="E12" s="9"/>
      <c r="F12" s="9"/>
      <c r="G12" s="9"/>
      <c r="H12" s="9"/>
      <c r="I12" s="9"/>
      <c r="J12" s="10"/>
      <c r="K12" s="12"/>
    </row>
    <row r="13" spans="2:11" x14ac:dyDescent="0.2">
      <c r="B13" s="7"/>
      <c r="C13" s="18" t="s">
        <v>54</v>
      </c>
      <c r="D13" s="9"/>
      <c r="E13" s="16"/>
      <c r="F13" s="17"/>
      <c r="G13" s="17"/>
      <c r="H13" s="17"/>
      <c r="I13" s="17"/>
      <c r="J13" s="10"/>
    </row>
    <row r="14" spans="2:11" x14ac:dyDescent="0.2">
      <c r="B14" s="7"/>
      <c r="C14" s="9" t="s">
        <v>9</v>
      </c>
      <c r="D14" s="9"/>
      <c r="E14" s="16"/>
      <c r="F14" s="17"/>
      <c r="G14" s="17"/>
      <c r="H14" s="17"/>
      <c r="I14" s="17"/>
      <c r="J14" s="10"/>
    </row>
    <row r="15" spans="2:11" x14ac:dyDescent="0.2">
      <c r="B15" s="7"/>
      <c r="C15" s="9" t="s">
        <v>10</v>
      </c>
      <c r="D15" s="9"/>
      <c r="E15" s="67"/>
      <c r="F15" s="17"/>
      <c r="G15" s="17"/>
      <c r="H15" s="17"/>
      <c r="I15" s="17"/>
      <c r="J15" s="10"/>
    </row>
    <row r="16" spans="2:11" x14ac:dyDescent="0.2">
      <c r="B16" s="7"/>
      <c r="C16" s="9" t="s">
        <v>11</v>
      </c>
      <c r="D16" s="9"/>
      <c r="E16" s="66" t="str">
        <f>IF(SUM(E13:E15)&gt;0,SUM(E13:E15),"")</f>
        <v/>
      </c>
      <c r="F16" s="17" t="str">
        <f>IF(SUM(F13:F15)&gt;0,SUM(F13:F15),"")</f>
        <v/>
      </c>
      <c r="G16" s="17" t="str">
        <f>IF(SUM(G13:G15)&gt;0,SUM(G13:G15),"")</f>
        <v/>
      </c>
      <c r="H16" s="17" t="str">
        <f>IF(SUM(H13:H15)&gt;0,SUM(H13:H15),"")</f>
        <v/>
      </c>
      <c r="I16" s="17" t="str">
        <f>IF(SUM(I13:I15)&gt;0,SUM(I13:I15),"")</f>
        <v/>
      </c>
      <c r="J16" s="10"/>
    </row>
    <row r="17" spans="2:10" x14ac:dyDescent="0.2">
      <c r="B17" s="7"/>
      <c r="C17" s="9"/>
      <c r="D17" s="9"/>
      <c r="E17" s="17"/>
      <c r="F17" s="17"/>
      <c r="G17" s="17"/>
      <c r="H17" s="17"/>
      <c r="I17" s="17"/>
      <c r="J17" s="10"/>
    </row>
    <row r="18" spans="2:10" x14ac:dyDescent="0.2">
      <c r="B18" s="7"/>
      <c r="C18" s="18" t="s">
        <v>58</v>
      </c>
      <c r="D18" s="9"/>
      <c r="E18" s="68" t="str">
        <f>IF(ISERROR(E11-E16),"",E11-E16)</f>
        <v/>
      </c>
      <c r="F18" s="17" t="str">
        <f>IF(ISERROR(F11-F16),"",F11-F16)</f>
        <v/>
      </c>
      <c r="G18" s="17" t="str">
        <f>IF(ISERROR(G11-G16),"",G11-G16)</f>
        <v/>
      </c>
      <c r="H18" s="17" t="str">
        <f>IF(ISERROR(H11-H16),"",H11-H16)</f>
        <v/>
      </c>
      <c r="I18" s="17" t="str">
        <f>IF(ISERROR(I11-I16),"",I11-I16)</f>
        <v/>
      </c>
      <c r="J18" s="10"/>
    </row>
    <row r="19" spans="2:10" x14ac:dyDescent="0.2">
      <c r="B19" s="7"/>
      <c r="C19" s="9"/>
      <c r="D19" s="9"/>
      <c r="E19" s="9"/>
      <c r="F19" s="9"/>
      <c r="G19" s="9"/>
      <c r="H19" s="9"/>
      <c r="I19" s="9"/>
      <c r="J19" s="10"/>
    </row>
    <row r="20" spans="2:10" ht="13.5" thickBot="1" x14ac:dyDescent="0.25">
      <c r="B20" s="7"/>
      <c r="C20" s="18" t="s">
        <v>57</v>
      </c>
      <c r="D20" s="9"/>
      <c r="E20" s="71" t="str">
        <f>IF(ISERROR(E9*E18),"",E9*E18)</f>
        <v/>
      </c>
      <c r="F20" s="54" t="str">
        <f>IF(ISERROR(F9*F18),"",F9*F18)</f>
        <v/>
      </c>
      <c r="G20" s="54" t="str">
        <f>IF(ISERROR(G9*G18),"",G9*G18)</f>
        <v/>
      </c>
      <c r="H20" s="54" t="str">
        <f>IF(ISERROR(H9*H18),"",H9*H18)</f>
        <v/>
      </c>
      <c r="I20" s="54" t="str">
        <f>IF(ISERROR(I9*I18),"",I9*I18)</f>
        <v/>
      </c>
      <c r="J20" s="10"/>
    </row>
    <row r="21" spans="2:10" ht="13.5" thickTop="1" x14ac:dyDescent="0.2">
      <c r="B21" s="7"/>
      <c r="C21" s="9"/>
      <c r="D21" s="9"/>
      <c r="E21" s="19"/>
      <c r="F21" s="19"/>
      <c r="G21" s="19"/>
      <c r="H21" s="19"/>
      <c r="I21" s="17"/>
      <c r="J21" s="10"/>
    </row>
    <row r="22" spans="2:10" ht="13.5" thickBot="1" x14ac:dyDescent="0.25">
      <c r="B22" s="20"/>
      <c r="C22" s="21"/>
      <c r="D22" s="21"/>
      <c r="E22" s="22"/>
      <c r="F22" s="22"/>
      <c r="G22" s="23"/>
      <c r="H22" s="23"/>
      <c r="I22" s="21"/>
      <c r="J22" s="24"/>
    </row>
    <row r="23" spans="2:10" ht="13.5" thickBot="1" x14ac:dyDescent="0.25">
      <c r="B23" s="9"/>
      <c r="C23" s="9"/>
      <c r="E23" s="25"/>
      <c r="F23" s="25"/>
      <c r="G23" s="26"/>
      <c r="H23" s="26"/>
      <c r="I23" s="9"/>
    </row>
    <row r="24" spans="2:10" x14ac:dyDescent="0.2">
      <c r="B24" s="4"/>
      <c r="C24" s="27"/>
      <c r="D24" s="5"/>
      <c r="E24" s="28"/>
      <c r="F24" s="28"/>
      <c r="G24" s="29"/>
      <c r="H24" s="29"/>
      <c r="I24" s="5"/>
      <c r="J24" s="6"/>
    </row>
    <row r="25" spans="2:10" x14ac:dyDescent="0.2">
      <c r="B25" s="7"/>
      <c r="C25" s="8"/>
      <c r="D25" s="9"/>
      <c r="E25" s="25"/>
      <c r="F25" s="25"/>
      <c r="G25" s="26"/>
      <c r="H25" s="26"/>
      <c r="I25" s="9"/>
      <c r="J25" s="10"/>
    </row>
    <row r="26" spans="2:10" x14ac:dyDescent="0.2">
      <c r="B26" s="7"/>
      <c r="C26" s="9"/>
      <c r="D26" s="9"/>
      <c r="E26" s="74" t="s">
        <v>13</v>
      </c>
      <c r="F26" s="75"/>
      <c r="G26" s="75"/>
      <c r="H26" s="75"/>
      <c r="I26" s="75"/>
      <c r="J26" s="10"/>
    </row>
    <row r="27" spans="2:10" x14ac:dyDescent="0.2">
      <c r="B27" s="7"/>
      <c r="C27" s="11" t="s">
        <v>14</v>
      </c>
      <c r="D27" s="9"/>
      <c r="E27" s="30" t="str">
        <f>IF(ISTEXT(E7),E7,"")</f>
        <v/>
      </c>
      <c r="F27" s="30" t="str">
        <f>IF(ISTEXT(F7),F7,"")</f>
        <v/>
      </c>
      <c r="G27" s="30" t="str">
        <f>IF(ISTEXT(G7),G7,"")</f>
        <v/>
      </c>
      <c r="H27" s="30" t="str">
        <f>IF(ISTEXT(H7),H7,"")</f>
        <v/>
      </c>
      <c r="I27" s="30" t="str">
        <f>IF(ISTEXT(I7),I7,"")</f>
        <v/>
      </c>
      <c r="J27" s="10"/>
    </row>
    <row r="28" spans="2:10" x14ac:dyDescent="0.2">
      <c r="B28" s="7"/>
      <c r="C28" s="9" t="s">
        <v>15</v>
      </c>
      <c r="D28" s="9"/>
      <c r="E28" s="31" t="str">
        <f>IF(E13&lt;&gt;0,E18/E13,"")</f>
        <v/>
      </c>
      <c r="F28" s="31" t="str">
        <f>IF(F13&lt;&gt;0,F18/F13,"")</f>
        <v/>
      </c>
      <c r="G28" s="31" t="str">
        <f>IF(G13&lt;&gt;0,G18/G13,"")</f>
        <v/>
      </c>
      <c r="H28" s="31" t="str">
        <f>IF(H13&lt;&gt;0,H18/H13,"")</f>
        <v/>
      </c>
      <c r="I28" s="31" t="str">
        <f>IF(I13&lt;&gt;0,I18/I13,"")</f>
        <v/>
      </c>
      <c r="J28" s="32"/>
    </row>
    <row r="29" spans="2:10" x14ac:dyDescent="0.2">
      <c r="B29" s="7"/>
      <c r="C29" s="9" t="s">
        <v>16</v>
      </c>
      <c r="D29" s="9"/>
      <c r="E29" s="31" t="str">
        <f>IF(E14&lt;&gt;0,E18/E14,"")</f>
        <v/>
      </c>
      <c r="F29" s="31" t="str">
        <f>IF(F14&lt;&gt;0,F18/F14,"")</f>
        <v/>
      </c>
      <c r="G29" s="31" t="str">
        <f>IF(G14&lt;&gt;0,G18/G14,"")</f>
        <v/>
      </c>
      <c r="H29" s="31" t="str">
        <f>IF(H14&lt;&gt;0,H18/H14,"")</f>
        <v/>
      </c>
      <c r="I29" s="31" t="str">
        <f>IF(I14&lt;&gt;0,I18/I14,"")</f>
        <v/>
      </c>
      <c r="J29" s="32"/>
    </row>
    <row r="30" spans="2:10" x14ac:dyDescent="0.2">
      <c r="B30" s="7"/>
      <c r="C30" s="9" t="s">
        <v>17</v>
      </c>
      <c r="D30" s="9"/>
      <c r="E30" s="31" t="str">
        <f>IF(ISERROR(E18/E16),"",E18/E16)</f>
        <v/>
      </c>
      <c r="F30" s="31" t="str">
        <f>IF(ISERROR(F18/F16),"",F18/F16)</f>
        <v/>
      </c>
      <c r="G30" s="31" t="str">
        <f>IF(ISERROR(G18/G16),"",G18/G16)</f>
        <v/>
      </c>
      <c r="H30" s="31" t="str">
        <f>IF(ISERROR(H18/H16),"",H18/H16)</f>
        <v/>
      </c>
      <c r="I30" s="31" t="str">
        <f>IF(ISERROR(I18/I16),"",I18/I16)</f>
        <v/>
      </c>
      <c r="J30" s="32"/>
    </row>
    <row r="31" spans="2:10" x14ac:dyDescent="0.2">
      <c r="B31" s="7"/>
      <c r="C31" s="9" t="s">
        <v>18</v>
      </c>
      <c r="D31" s="9"/>
      <c r="E31" s="31" t="str">
        <f>IF(E11&lt;&gt;0,E18/E11,"")</f>
        <v/>
      </c>
      <c r="F31" s="31" t="str">
        <f>IF(F11&lt;&gt;0,F18/F11,"")</f>
        <v/>
      </c>
      <c r="G31" s="31" t="str">
        <f>IF(G11&lt;&gt;0,G18/G11,"")</f>
        <v/>
      </c>
      <c r="H31" s="31" t="str">
        <f>IF(H11&lt;&gt;0,H18/H11,"")</f>
        <v/>
      </c>
      <c r="I31" s="31" t="str">
        <f>IF(I11&lt;&gt;0,I18/I11,"")</f>
        <v/>
      </c>
      <c r="J31" s="32"/>
    </row>
    <row r="32" spans="2:10" x14ac:dyDescent="0.2">
      <c r="B32" s="7"/>
      <c r="C32" s="18" t="s">
        <v>19</v>
      </c>
      <c r="D32" s="9"/>
      <c r="E32" s="17" t="str">
        <f>IF(ISERROR(E18/E8),"",E18/E8)</f>
        <v/>
      </c>
      <c r="F32" s="17" t="str">
        <f>IF(ISERROR(F18/F8),"",F18/F8)</f>
        <v/>
      </c>
      <c r="G32" s="17" t="str">
        <f>IF(ISERROR(G18/G8),"",G18/G8)</f>
        <v/>
      </c>
      <c r="H32" s="17" t="str">
        <f>IF(ISERROR(H18/H8),"",H18/H8)</f>
        <v/>
      </c>
      <c r="I32" s="17" t="str">
        <f>IF(ISERROR(I18/I8),"",I18/I8)</f>
        <v/>
      </c>
      <c r="J32" s="10"/>
    </row>
    <row r="33" spans="2:10" x14ac:dyDescent="0.2">
      <c r="B33" s="7"/>
      <c r="C33" s="9"/>
      <c r="D33" s="9"/>
      <c r="E33" s="25"/>
      <c r="F33" s="9"/>
      <c r="G33" s="9"/>
      <c r="H33" s="9"/>
      <c r="I33" s="9"/>
      <c r="J33" s="10"/>
    </row>
    <row r="34" spans="2:10" ht="13.5" thickBot="1" x14ac:dyDescent="0.25">
      <c r="B34" s="20"/>
      <c r="C34" s="21"/>
      <c r="D34" s="21"/>
      <c r="E34" s="21" t="s">
        <v>20</v>
      </c>
      <c r="F34" s="21"/>
      <c r="G34" s="21"/>
      <c r="H34" s="21"/>
      <c r="I34" s="21"/>
      <c r="J34" s="24"/>
    </row>
  </sheetData>
  <mergeCells count="3">
    <mergeCell ref="I1:J1"/>
    <mergeCell ref="I2:J2"/>
    <mergeCell ref="E26:I26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blackAndWhite="1" r:id="rId1"/>
  <headerFooter alignWithMargins="0">
    <oddHeader>&amp;RProduktvalg - En knapp faktor</oddHeader>
    <oddFooter>&amp;LEn knapp faktor&amp;R© D A L E F A G</oddFooter>
  </headerFooter>
  <drawing r:id="rId2"/>
  <legacyDrawing r:id="rId3"/>
  <controls>
    <mc:AlternateContent xmlns:mc="http://schemas.openxmlformats.org/markup-compatibility/2006">
      <mc:Choice Requires="x14">
        <control shapeId="2050" r:id="rId4" name="cmdNyeTall">
          <controlPr defaultSize="0" print="0" autoLine="0" r:id="rId5">
            <anchor moveWithCells="1">
              <from>
                <xdr:col>4</xdr:col>
                <xdr:colOff>904875</xdr:colOff>
                <xdr:row>0</xdr:row>
                <xdr:rowOff>104775</xdr:rowOff>
              </from>
              <to>
                <xdr:col>6</xdr:col>
                <xdr:colOff>95250</xdr:colOff>
                <xdr:row>1</xdr:row>
                <xdr:rowOff>152400</xdr:rowOff>
              </to>
            </anchor>
          </controlPr>
        </control>
      </mc:Choice>
      <mc:Fallback>
        <control shapeId="2050" r:id="rId4" name="cmdNyeTall"/>
      </mc:Fallback>
    </mc:AlternateContent>
    <mc:AlternateContent xmlns:mc="http://schemas.openxmlformats.org/markup-compatibility/2006">
      <mc:Choice Requires="x14">
        <control shapeId="2051" r:id="rId6" name="spbantallprodukter">
          <controlPr defaultSize="0" print="0" autoLine="0" linkedCell="E5" r:id="rId7">
            <anchor moveWithCells="1">
              <from>
                <xdr:col>4</xdr:col>
                <xdr:colOff>152400</xdr:colOff>
                <xdr:row>3</xdr:row>
                <xdr:rowOff>133350</xdr:rowOff>
              </from>
              <to>
                <xdr:col>4</xdr:col>
                <xdr:colOff>276225</xdr:colOff>
                <xdr:row>5</xdr:row>
                <xdr:rowOff>28575</xdr:rowOff>
              </to>
            </anchor>
          </controlPr>
        </control>
      </mc:Choice>
      <mc:Fallback>
        <control shapeId="2051" r:id="rId6" name="spbantallprodukt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3"/>
  <dimension ref="A1:L67"/>
  <sheetViews>
    <sheetView tabSelected="1" zoomScaleNormal="100" workbookViewId="0">
      <selection activeCell="G1" sqref="G1"/>
    </sheetView>
  </sheetViews>
  <sheetFormatPr defaultColWidth="8.85546875" defaultRowHeight="12.75" x14ac:dyDescent="0.2"/>
  <cols>
    <col min="1" max="1" width="1.42578125" style="2" customWidth="1"/>
    <col min="2" max="2" width="4.140625" style="2" customWidth="1"/>
    <col min="3" max="3" width="27" style="2" customWidth="1"/>
    <col min="4" max="4" width="20.5703125" style="2" customWidth="1"/>
    <col min="5" max="5" width="19.28515625" style="2" customWidth="1"/>
    <col min="6" max="6" width="18.42578125" style="2" customWidth="1"/>
    <col min="7" max="7" width="19.7109375" style="2" customWidth="1"/>
    <col min="8" max="8" width="18.7109375" style="2" customWidth="1"/>
    <col min="9" max="9" width="14.42578125" style="2" customWidth="1"/>
    <col min="10" max="10" width="9" style="2" customWidth="1"/>
    <col min="11" max="12" width="0" style="2" hidden="1" customWidth="1"/>
    <col min="13" max="16384" width="8.85546875" style="2"/>
  </cols>
  <sheetData>
    <row r="1" spans="2:8" ht="18" x14ac:dyDescent="0.25">
      <c r="B1" s="33" t="s">
        <v>21</v>
      </c>
      <c r="D1" s="34"/>
      <c r="F1" s="2" t="s">
        <v>1</v>
      </c>
      <c r="G1" s="35"/>
    </row>
    <row r="2" spans="2:8" ht="18.75" customHeight="1" x14ac:dyDescent="0.2">
      <c r="C2" s="34"/>
      <c r="D2" s="34"/>
      <c r="F2" s="36" t="s">
        <v>2</v>
      </c>
      <c r="G2" s="55"/>
    </row>
    <row r="3" spans="2:8" ht="15.75" customHeight="1" thickBot="1" x14ac:dyDescent="0.25">
      <c r="C3" s="34"/>
      <c r="D3" s="34"/>
      <c r="G3" s="34"/>
      <c r="H3" s="34"/>
    </row>
    <row r="4" spans="2:8" x14ac:dyDescent="0.2">
      <c r="B4" s="4"/>
      <c r="C4" s="27"/>
      <c r="D4" s="27"/>
      <c r="E4" s="5"/>
      <c r="F4" s="5"/>
      <c r="G4" s="6"/>
    </row>
    <row r="5" spans="2:8" x14ac:dyDescent="0.2">
      <c r="B5" s="7"/>
      <c r="C5" s="8" t="s">
        <v>3</v>
      </c>
      <c r="D5" s="8"/>
      <c r="E5" s="9"/>
      <c r="F5" s="9"/>
      <c r="G5" s="10"/>
    </row>
    <row r="6" spans="2:8" x14ac:dyDescent="0.2">
      <c r="B6" s="7"/>
      <c r="C6" s="8"/>
      <c r="D6" s="8"/>
      <c r="E6" s="9"/>
      <c r="F6" s="9"/>
      <c r="G6" s="10"/>
    </row>
    <row r="7" spans="2:8" x14ac:dyDescent="0.2">
      <c r="B7" s="7"/>
      <c r="C7" s="37" t="s">
        <v>22</v>
      </c>
      <c r="D7" s="38">
        <v>2</v>
      </c>
      <c r="E7" s="9"/>
      <c r="F7" s="9"/>
      <c r="G7" s="10"/>
    </row>
    <row r="8" spans="2:8" x14ac:dyDescent="0.2">
      <c r="B8" s="7"/>
      <c r="C8" s="37"/>
      <c r="D8" s="37"/>
      <c r="E8" s="9"/>
      <c r="F8" s="9"/>
      <c r="G8" s="10"/>
    </row>
    <row r="9" spans="2:8" x14ac:dyDescent="0.2">
      <c r="B9" s="7"/>
      <c r="C9" s="13" t="s">
        <v>23</v>
      </c>
      <c r="D9" s="39"/>
      <c r="E9" s="9"/>
      <c r="F9" s="9"/>
      <c r="G9" s="10"/>
    </row>
    <row r="10" spans="2:8" x14ac:dyDescent="0.2">
      <c r="B10" s="7"/>
      <c r="C10" s="9" t="s">
        <v>24</v>
      </c>
      <c r="D10" s="39"/>
      <c r="E10" s="9"/>
      <c r="F10" s="9"/>
      <c r="G10" s="10"/>
    </row>
    <row r="11" spans="2:8" x14ac:dyDescent="0.2">
      <c r="B11" s="7"/>
      <c r="C11" s="40"/>
      <c r="D11" s="41"/>
      <c r="E11" s="9"/>
      <c r="F11" s="9"/>
      <c r="G11" s="10"/>
    </row>
    <row r="12" spans="2:8" x14ac:dyDescent="0.2">
      <c r="B12" s="7"/>
      <c r="C12" s="42" t="s">
        <v>25</v>
      </c>
      <c r="D12" s="14"/>
      <c r="E12" s="14"/>
      <c r="F12" s="52"/>
      <c r="G12" s="62"/>
    </row>
    <row r="13" spans="2:8" x14ac:dyDescent="0.2">
      <c r="B13" s="7"/>
      <c r="C13" s="43" t="s">
        <v>26</v>
      </c>
      <c r="D13" s="57"/>
      <c r="E13" s="57"/>
      <c r="F13" s="72"/>
      <c r="G13" s="63"/>
    </row>
    <row r="14" spans="2:8" x14ac:dyDescent="0.2">
      <c r="B14" s="7"/>
      <c r="C14" s="18" t="str">
        <f>"Forbruk per enhet "&amp;IF(ISTEXT(D9),D9,"produkt 1")</f>
        <v>Forbruk per enhet produkt 1</v>
      </c>
      <c r="D14" s="58"/>
      <c r="E14" s="58"/>
      <c r="F14" s="59"/>
      <c r="G14" s="64"/>
    </row>
    <row r="15" spans="2:8" x14ac:dyDescent="0.2">
      <c r="B15" s="7"/>
      <c r="C15" s="18" t="str">
        <f>"Forbruk per enhet "&amp;IF(ISTEXT(D10),D10,"produkt 2")</f>
        <v>Forbruk per enhet produkt 2</v>
      </c>
      <c r="D15" s="58"/>
      <c r="E15" s="58"/>
      <c r="F15" s="59"/>
      <c r="G15" s="64"/>
    </row>
    <row r="16" spans="2:8" x14ac:dyDescent="0.2">
      <c r="B16" s="7"/>
      <c r="C16" s="9"/>
      <c r="D16" s="9"/>
      <c r="E16" s="44"/>
      <c r="F16" s="44"/>
      <c r="G16" s="10"/>
    </row>
    <row r="17" spans="1:10" x14ac:dyDescent="0.2">
      <c r="B17" s="7"/>
      <c r="C17" s="37" t="s">
        <v>27</v>
      </c>
      <c r="D17" s="9"/>
      <c r="E17" s="11" t="s">
        <v>28</v>
      </c>
      <c r="F17" s="9"/>
      <c r="G17" s="10"/>
    </row>
    <row r="18" spans="1:10" x14ac:dyDescent="0.2">
      <c r="B18" s="7"/>
      <c r="C18" s="9" t="str">
        <f>"Maksimalt salg av "&amp;IF(ISTEXT(D9),D9,"produkt 1")</f>
        <v>Maksimalt salg av produkt 1</v>
      </c>
      <c r="D18" s="57"/>
      <c r="E18" s="9" t="str">
        <f>"   Antall "&amp;IF(ISTEXT(D9),D9,"produkt 1")</f>
        <v xml:space="preserve">   Antall produkt 1</v>
      </c>
      <c r="F18" s="58"/>
      <c r="G18" s="56" t="b">
        <f>AND(ISNUMBER(D13),ISNUMBER(D14),ISNUMBER(D15))</f>
        <v>0</v>
      </c>
    </row>
    <row r="19" spans="1:10" x14ac:dyDescent="0.2">
      <c r="B19" s="7"/>
      <c r="C19" s="9" t="str">
        <f>"Maksimalt salg av "&amp;IF(ISTEXT(D10),D10,"produkt 2")</f>
        <v>Maksimalt salg av produkt 2</v>
      </c>
      <c r="D19" s="57"/>
      <c r="E19" s="9" t="str">
        <f>"   Antall "&amp;IF(ISTEXT(D10),D10,"produkt 2")</f>
        <v xml:space="preserve">   Antall produkt 2</v>
      </c>
      <c r="F19" s="58"/>
      <c r="G19" s="10"/>
    </row>
    <row r="20" spans="1:10" x14ac:dyDescent="0.2">
      <c r="B20" s="7"/>
      <c r="C20" s="9"/>
      <c r="D20" s="9"/>
      <c r="E20" s="9"/>
      <c r="F20" s="9"/>
      <c r="G20" s="10"/>
    </row>
    <row r="21" spans="1:10" x14ac:dyDescent="0.2">
      <c r="B21" s="7"/>
      <c r="C21" s="37" t="s">
        <v>12</v>
      </c>
      <c r="D21" s="9"/>
      <c r="E21" s="9" t="s">
        <v>30</v>
      </c>
      <c r="F21" s="59">
        <f>F18*D22+F19*D23</f>
        <v>0</v>
      </c>
      <c r="G21" s="10"/>
    </row>
    <row r="22" spans="1:10" x14ac:dyDescent="0.2">
      <c r="B22" s="7"/>
      <c r="C22" s="9" t="str">
        <f>IF(ISTEXT(D9),D9,"")</f>
        <v/>
      </c>
      <c r="D22" s="57"/>
      <c r="E22" s="9" t="s">
        <v>31</v>
      </c>
      <c r="F22" s="59">
        <f>D25</f>
        <v>0</v>
      </c>
      <c r="G22" s="10"/>
    </row>
    <row r="23" spans="1:10" ht="13.5" thickBot="1" x14ac:dyDescent="0.25">
      <c r="B23" s="7"/>
      <c r="C23" s="9" t="str">
        <f>IF(ISTEXT(D10),D10,"")</f>
        <v/>
      </c>
      <c r="D23" s="57"/>
      <c r="E23" s="18" t="s">
        <v>33</v>
      </c>
      <c r="F23" s="60">
        <f>F21-F22</f>
        <v>0</v>
      </c>
      <c r="G23" s="10"/>
    </row>
    <row r="24" spans="1:10" ht="13.5" thickTop="1" x14ac:dyDescent="0.2">
      <c r="B24" s="7"/>
      <c r="C24" s="9"/>
      <c r="D24" s="9"/>
      <c r="G24" s="10"/>
    </row>
    <row r="25" spans="1:10" x14ac:dyDescent="0.2">
      <c r="B25" s="7"/>
      <c r="C25" s="9" t="s">
        <v>29</v>
      </c>
      <c r="D25" s="58"/>
      <c r="E25" s="9"/>
      <c r="F25" s="9"/>
      <c r="G25" s="10"/>
    </row>
    <row r="26" spans="1:10" x14ac:dyDescent="0.2">
      <c r="B26" s="7"/>
      <c r="C26" s="9"/>
      <c r="D26" s="9"/>
      <c r="E26" s="9"/>
      <c r="F26" s="9"/>
      <c r="G26" s="10"/>
    </row>
    <row r="27" spans="1:10" ht="25.5" x14ac:dyDescent="0.2">
      <c r="A27" s="9"/>
      <c r="B27" s="7"/>
      <c r="C27" s="45" t="s">
        <v>32</v>
      </c>
      <c r="D27" s="58"/>
      <c r="E27" s="9"/>
      <c r="F27" s="9"/>
      <c r="G27" s="10"/>
    </row>
    <row r="28" spans="1:10" ht="13.5" thickBot="1" x14ac:dyDescent="0.25">
      <c r="B28" s="20"/>
      <c r="C28" s="21"/>
      <c r="D28" s="21"/>
      <c r="E28" s="21"/>
      <c r="F28" s="21"/>
      <c r="G28" s="24"/>
    </row>
    <row r="29" spans="1:10" x14ac:dyDescent="0.2">
      <c r="A29" s="46"/>
      <c r="B29" s="53"/>
      <c r="C29" s="53"/>
      <c r="D29" s="53"/>
      <c r="E29" s="53"/>
      <c r="F29" s="53"/>
      <c r="G29" s="53"/>
      <c r="H29" s="61"/>
      <c r="I29" s="61"/>
      <c r="J29" s="46"/>
    </row>
    <row r="30" spans="1:10" x14ac:dyDescent="0.2">
      <c r="A30" s="46"/>
      <c r="B30" s="77"/>
      <c r="C30" s="77"/>
      <c r="D30" s="77"/>
      <c r="E30" s="77"/>
      <c r="F30" s="77"/>
      <c r="G30" s="77"/>
      <c r="H30" s="77"/>
      <c r="I30" s="47"/>
      <c r="J30" s="46"/>
    </row>
    <row r="31" spans="1:10" x14ac:dyDescent="0.2">
      <c r="A31" s="46"/>
      <c r="B31" s="78"/>
      <c r="C31" s="78"/>
      <c r="D31" s="78"/>
      <c r="E31" s="78"/>
      <c r="F31" s="78"/>
      <c r="G31" s="78"/>
      <c r="H31" s="78"/>
      <c r="I31" s="47"/>
      <c r="J31" s="46"/>
    </row>
    <row r="32" spans="1:10" x14ac:dyDescent="0.2">
      <c r="A32" s="47"/>
      <c r="B32" s="78"/>
      <c r="C32" s="79" t="str">
        <f>"Maks. "&amp; D9</f>
        <v xml:space="preserve">Maks. </v>
      </c>
      <c r="D32" s="80" t="s">
        <v>34</v>
      </c>
      <c r="E32" s="81">
        <f>$D$12</f>
        <v>0</v>
      </c>
      <c r="F32" s="81">
        <f>$E$12</f>
        <v>0</v>
      </c>
      <c r="G32" s="79" t="str">
        <f>IF($F$12&lt;&gt;"",F12,"")</f>
        <v/>
      </c>
      <c r="H32" s="79" t="str">
        <f>IF(G12&lt;&gt;"",G12,"")</f>
        <v/>
      </c>
      <c r="I32" s="48" t="s">
        <v>35</v>
      </c>
      <c r="J32" s="46"/>
    </row>
    <row r="33" spans="1:12" x14ac:dyDescent="0.2">
      <c r="A33" s="47"/>
      <c r="B33" s="77" t="s">
        <v>5</v>
      </c>
      <c r="C33" s="77">
        <f>$D$18</f>
        <v>0</v>
      </c>
      <c r="D33" s="82">
        <v>0</v>
      </c>
      <c r="E33" s="83">
        <f>IF(D15&gt;0,-D14/D15,0)</f>
        <v>0</v>
      </c>
      <c r="F33" s="83">
        <f>IF(E15&gt;0,-E14/E15,0)</f>
        <v>0</v>
      </c>
      <c r="G33" s="83">
        <f>IF(F15&gt;0,-F14/F15,0)</f>
        <v>0</v>
      </c>
      <c r="H33" s="83">
        <f>IF(G15&gt;0,-G14/G15,0)</f>
        <v>0</v>
      </c>
      <c r="I33" s="50">
        <f>IF(D23&gt;0,-D22/D23,0)</f>
        <v>0</v>
      </c>
      <c r="J33" s="46"/>
    </row>
    <row r="34" spans="1:12" x14ac:dyDescent="0.2">
      <c r="A34" s="47"/>
      <c r="B34" s="77" t="s">
        <v>6</v>
      </c>
      <c r="C34" s="77">
        <f>$D$18</f>
        <v>0</v>
      </c>
      <c r="D34" s="82">
        <f>E47</f>
        <v>4000</v>
      </c>
      <c r="E34" s="82">
        <f>IF(D15&gt;0,D13/D15,0)</f>
        <v>0</v>
      </c>
      <c r="F34" s="82">
        <f>IF(E15&gt;0,E13/E15,0)</f>
        <v>0</v>
      </c>
      <c r="G34" s="82">
        <f>IF(F15&gt;0,F13/F15,0)</f>
        <v>0</v>
      </c>
      <c r="H34" s="82">
        <f>IF(G15&gt;0,G13/G15,0)</f>
        <v>0</v>
      </c>
      <c r="I34" s="49">
        <f>IF(D23&gt;0,D27/D23,0)</f>
        <v>0</v>
      </c>
      <c r="J34" s="46"/>
    </row>
    <row r="35" spans="1:12" x14ac:dyDescent="0.2">
      <c r="A35" s="47"/>
      <c r="B35" s="77" t="s">
        <v>36</v>
      </c>
      <c r="C35" s="77">
        <f>C34</f>
        <v>0</v>
      </c>
      <c r="D35" s="82"/>
      <c r="E35" s="82">
        <f>IF(D15&gt;0,-E34/E33,0)</f>
        <v>0</v>
      </c>
      <c r="F35" s="82">
        <f>IF(E15&gt;0,-F34/F33,0)</f>
        <v>0</v>
      </c>
      <c r="G35" s="82">
        <f>IF(F15&gt;0,-G34/G33,0)</f>
        <v>0</v>
      </c>
      <c r="H35" s="82">
        <f>IF(G15&gt;0,-H34/H33,0)</f>
        <v>0</v>
      </c>
      <c r="I35" s="50"/>
      <c r="J35" s="46"/>
    </row>
    <row r="36" spans="1:12" x14ac:dyDescent="0.2">
      <c r="A36" s="47"/>
      <c r="B36" s="77" t="s">
        <v>37</v>
      </c>
      <c r="C36" s="80" t="s">
        <v>37</v>
      </c>
      <c r="D36" s="80" t="str">
        <f>"Maks. "&amp;D10</f>
        <v xml:space="preserve">Maks. </v>
      </c>
      <c r="E36" s="81" t="str">
        <f>UPPER(LEFT($D$12,1))&amp;LOWER(MID($D$12, 2,100))</f>
        <v/>
      </c>
      <c r="F36" s="81" t="str">
        <f>UPPER(LEFT($E$12,1))&amp;LOWER(MID($E$12, 2,100))</f>
        <v/>
      </c>
      <c r="G36" s="79" t="str">
        <f>UPPER(LEFT($F$12,1))&amp;LOWER(MID($F$12, 2,100))</f>
        <v/>
      </c>
      <c r="H36" s="79" t="str">
        <f>UPPER(LEFT($G$12,1))&amp;LOWER(MID($G$12, 2,100))</f>
        <v/>
      </c>
      <c r="I36" s="48" t="s">
        <v>53</v>
      </c>
      <c r="J36" s="46"/>
    </row>
    <row r="37" spans="1:12" x14ac:dyDescent="0.2">
      <c r="A37" s="47"/>
      <c r="B37" s="77">
        <v>0</v>
      </c>
      <c r="C37" s="77">
        <f t="shared" ref="C37:C42" si="0">$D$45*(B37/5)</f>
        <v>0</v>
      </c>
      <c r="D37" s="77">
        <f t="shared" ref="D37:D43" si="1">$D$19</f>
        <v>0</v>
      </c>
      <c r="E37" s="77">
        <f t="shared" ref="E37:I43" si="2">$C37*E$33+E$34</f>
        <v>0</v>
      </c>
      <c r="F37" s="77">
        <f t="shared" si="2"/>
        <v>0</v>
      </c>
      <c r="G37" s="77">
        <f t="shared" si="2"/>
        <v>0</v>
      </c>
      <c r="H37" s="77">
        <f t="shared" si="2"/>
        <v>0</v>
      </c>
      <c r="I37" s="49">
        <f t="shared" si="2"/>
        <v>0</v>
      </c>
      <c r="J37" s="46"/>
    </row>
    <row r="38" spans="1:12" x14ac:dyDescent="0.2">
      <c r="A38" s="47"/>
      <c r="B38" s="77">
        <v>1</v>
      </c>
      <c r="C38" s="77">
        <f t="shared" si="0"/>
        <v>0</v>
      </c>
      <c r="D38" s="77">
        <f t="shared" si="1"/>
        <v>0</v>
      </c>
      <c r="E38" s="77">
        <f t="shared" si="2"/>
        <v>0</v>
      </c>
      <c r="F38" s="77">
        <f t="shared" si="2"/>
        <v>0</v>
      </c>
      <c r="G38" s="77">
        <f t="shared" si="2"/>
        <v>0</v>
      </c>
      <c r="H38" s="77">
        <f t="shared" si="2"/>
        <v>0</v>
      </c>
      <c r="I38" s="49">
        <f t="shared" si="2"/>
        <v>0</v>
      </c>
      <c r="J38" s="46"/>
    </row>
    <row r="39" spans="1:12" ht="13.5" customHeight="1" x14ac:dyDescent="0.2">
      <c r="A39" s="47"/>
      <c r="B39" s="77">
        <v>2</v>
      </c>
      <c r="C39" s="77">
        <f t="shared" si="0"/>
        <v>0</v>
      </c>
      <c r="D39" s="77">
        <f t="shared" si="1"/>
        <v>0</v>
      </c>
      <c r="E39" s="77">
        <f t="shared" si="2"/>
        <v>0</v>
      </c>
      <c r="F39" s="77">
        <f t="shared" si="2"/>
        <v>0</v>
      </c>
      <c r="G39" s="77">
        <f t="shared" si="2"/>
        <v>0</v>
      </c>
      <c r="H39" s="77">
        <f t="shared" si="2"/>
        <v>0</v>
      </c>
      <c r="I39" s="49">
        <f t="shared" si="2"/>
        <v>0</v>
      </c>
      <c r="J39" s="46"/>
    </row>
    <row r="40" spans="1:12" x14ac:dyDescent="0.2">
      <c r="A40" s="47"/>
      <c r="B40" s="77">
        <v>3</v>
      </c>
      <c r="C40" s="77">
        <f t="shared" si="0"/>
        <v>0</v>
      </c>
      <c r="D40" s="77">
        <f t="shared" si="1"/>
        <v>0</v>
      </c>
      <c r="E40" s="77">
        <f t="shared" si="2"/>
        <v>0</v>
      </c>
      <c r="F40" s="77">
        <f t="shared" si="2"/>
        <v>0</v>
      </c>
      <c r="G40" s="77">
        <f t="shared" si="2"/>
        <v>0</v>
      </c>
      <c r="H40" s="77">
        <f t="shared" si="2"/>
        <v>0</v>
      </c>
      <c r="I40" s="49">
        <f t="shared" si="2"/>
        <v>0</v>
      </c>
      <c r="J40" s="46"/>
      <c r="K40" s="2" t="s">
        <v>38</v>
      </c>
    </row>
    <row r="41" spans="1:12" x14ac:dyDescent="0.2">
      <c r="A41" s="47"/>
      <c r="B41" s="77">
        <v>4</v>
      </c>
      <c r="C41" s="77">
        <f t="shared" si="0"/>
        <v>0</v>
      </c>
      <c r="D41" s="77">
        <f t="shared" si="1"/>
        <v>0</v>
      </c>
      <c r="E41" s="77">
        <f t="shared" si="2"/>
        <v>0</v>
      </c>
      <c r="F41" s="77">
        <f t="shared" si="2"/>
        <v>0</v>
      </c>
      <c r="G41" s="77">
        <f t="shared" si="2"/>
        <v>0</v>
      </c>
      <c r="H41" s="77">
        <f t="shared" si="2"/>
        <v>0</v>
      </c>
      <c r="I41" s="49">
        <f t="shared" si="2"/>
        <v>0</v>
      </c>
      <c r="J41" s="46"/>
      <c r="K41" s="2" t="str">
        <f>IF(I40=I37,"ymax","vist over")</f>
        <v>ymax</v>
      </c>
    </row>
    <row r="42" spans="1:12" x14ac:dyDescent="0.2">
      <c r="A42" s="47"/>
      <c r="B42" s="77">
        <v>5</v>
      </c>
      <c r="C42" s="77">
        <f t="shared" si="0"/>
        <v>0</v>
      </c>
      <c r="D42" s="77">
        <f t="shared" si="1"/>
        <v>0</v>
      </c>
      <c r="E42" s="77">
        <f t="shared" si="2"/>
        <v>0</v>
      </c>
      <c r="F42" s="77">
        <f t="shared" si="2"/>
        <v>0</v>
      </c>
      <c r="G42" s="77">
        <f t="shared" si="2"/>
        <v>0</v>
      </c>
      <c r="H42" s="77">
        <f t="shared" si="2"/>
        <v>0</v>
      </c>
      <c r="I42" s="49">
        <f t="shared" si="2"/>
        <v>0</v>
      </c>
      <c r="J42" s="46"/>
      <c r="K42" s="2" t="s">
        <v>39</v>
      </c>
      <c r="L42" s="2" t="e">
        <f>(I37-$H$34)/$H$35</f>
        <v>#DIV/0!</v>
      </c>
    </row>
    <row r="43" spans="1:12" x14ac:dyDescent="0.2">
      <c r="A43" s="47"/>
      <c r="B43" s="77"/>
      <c r="C43" s="77">
        <f>D47</f>
        <v>2200</v>
      </c>
      <c r="D43" s="77">
        <f t="shared" si="1"/>
        <v>0</v>
      </c>
      <c r="E43" s="77">
        <f t="shared" si="2"/>
        <v>0</v>
      </c>
      <c r="F43" s="77">
        <f t="shared" si="2"/>
        <v>0</v>
      </c>
      <c r="G43" s="77">
        <f t="shared" si="2"/>
        <v>0</v>
      </c>
      <c r="H43" s="77">
        <f t="shared" si="2"/>
        <v>0</v>
      </c>
      <c r="I43" s="49">
        <f t="shared" si="2"/>
        <v>0</v>
      </c>
      <c r="J43" s="46"/>
    </row>
    <row r="44" spans="1:12" x14ac:dyDescent="0.2">
      <c r="A44" s="47"/>
      <c r="B44" s="77"/>
      <c r="C44" s="77"/>
      <c r="D44" s="80" t="s">
        <v>40</v>
      </c>
      <c r="E44" s="80" t="s">
        <v>41</v>
      </c>
      <c r="F44" s="77"/>
      <c r="G44" s="77"/>
      <c r="H44" s="77"/>
      <c r="I44" s="47"/>
      <c r="J44" s="46"/>
      <c r="K44" s="2" t="s">
        <v>42</v>
      </c>
      <c r="L44" s="2" t="e">
        <f>(I37-$I$34)/$I$35</f>
        <v>#DIV/0!</v>
      </c>
    </row>
    <row r="45" spans="1:12" x14ac:dyDescent="0.2">
      <c r="A45" s="47"/>
      <c r="B45" s="77"/>
      <c r="C45" s="80" t="s">
        <v>43</v>
      </c>
      <c r="D45" s="77">
        <f>MAX(E35:H35,C35)</f>
        <v>0</v>
      </c>
      <c r="E45" s="77">
        <f>MAX(E34:H34,D19)</f>
        <v>0</v>
      </c>
      <c r="F45" s="77"/>
      <c r="G45" s="77"/>
      <c r="H45" s="77"/>
      <c r="I45" s="47"/>
      <c r="J45" s="46"/>
    </row>
    <row r="46" spans="1:12" x14ac:dyDescent="0.2">
      <c r="A46" s="47"/>
      <c r="B46" s="77"/>
      <c r="C46" s="80" t="s">
        <v>55</v>
      </c>
      <c r="D46" s="77">
        <v>2200</v>
      </c>
      <c r="E46" s="77">
        <v>4000</v>
      </c>
      <c r="F46" s="77"/>
      <c r="G46" s="77"/>
      <c r="H46" s="77"/>
      <c r="I46" s="47"/>
      <c r="J46" s="46"/>
      <c r="K46" s="2" t="s">
        <v>44</v>
      </c>
      <c r="L46" s="2">
        <v>0</v>
      </c>
    </row>
    <row r="47" spans="1:12" x14ac:dyDescent="0.2">
      <c r="A47" s="46"/>
      <c r="B47" s="77"/>
      <c r="C47" s="77" t="s">
        <v>56</v>
      </c>
      <c r="D47" s="77">
        <f>IF(ISNUMBER(D46),D46,D45)</f>
        <v>2200</v>
      </c>
      <c r="E47" s="77">
        <f>IF(ISNUMBER(E46),E46,E45)</f>
        <v>4000</v>
      </c>
      <c r="F47" s="77"/>
      <c r="G47" s="77"/>
      <c r="H47" s="77"/>
      <c r="I47" s="47"/>
      <c r="J47" s="46"/>
      <c r="K47" s="2" t="s">
        <v>39</v>
      </c>
      <c r="L47" s="2" t="e">
        <f>-(H34/H35)</f>
        <v>#DIV/0!</v>
      </c>
    </row>
    <row r="48" spans="1:12" x14ac:dyDescent="0.2">
      <c r="A48" s="46"/>
      <c r="B48" s="77"/>
      <c r="C48" s="77"/>
      <c r="D48" s="77"/>
      <c r="E48" s="77"/>
      <c r="F48" s="77"/>
      <c r="G48" s="77"/>
      <c r="H48" s="77"/>
      <c r="I48" s="47"/>
      <c r="J48" s="46"/>
      <c r="K48" s="2" t="s">
        <v>42</v>
      </c>
      <c r="L48" s="2" t="e">
        <f>-(I34/I35)</f>
        <v>#DIV/0!</v>
      </c>
    </row>
    <row r="49" spans="1:12" x14ac:dyDescent="0.2">
      <c r="A49" s="46"/>
      <c r="B49" s="77"/>
      <c r="C49" s="77"/>
      <c r="D49" s="77"/>
      <c r="E49" s="77"/>
      <c r="F49" s="77"/>
      <c r="G49" s="77"/>
      <c r="H49" s="77"/>
      <c r="I49" s="47"/>
      <c r="J49" s="46"/>
      <c r="K49" s="2" t="s">
        <v>45</v>
      </c>
      <c r="L49" s="2">
        <f>D18</f>
        <v>0</v>
      </c>
    </row>
    <row r="50" spans="1:12" x14ac:dyDescent="0.2">
      <c r="A50" s="46"/>
      <c r="B50" s="77"/>
      <c r="C50" s="77"/>
      <c r="D50" s="77"/>
      <c r="E50" s="77"/>
      <c r="F50" s="77"/>
      <c r="G50" s="77"/>
      <c r="H50" s="77"/>
      <c r="I50" s="46"/>
      <c r="J50" s="46"/>
      <c r="K50" s="2" t="s">
        <v>46</v>
      </c>
      <c r="L50" s="2" t="e">
        <f>MIN(L47:L49)</f>
        <v>#DIV/0!</v>
      </c>
    </row>
    <row r="51" spans="1:12" x14ac:dyDescent="0.2">
      <c r="A51" s="46"/>
      <c r="B51" s="77"/>
      <c r="C51" s="77"/>
      <c r="D51" s="77"/>
      <c r="E51" s="77"/>
      <c r="F51" s="77"/>
      <c r="G51" s="77"/>
      <c r="H51" s="77"/>
      <c r="I51" s="46"/>
      <c r="J51" s="46"/>
      <c r="K51" s="2" t="s">
        <v>47</v>
      </c>
    </row>
    <row r="52" spans="1:12" x14ac:dyDescent="0.2">
      <c r="A52" s="46"/>
      <c r="B52" s="77"/>
      <c r="C52" s="77"/>
      <c r="D52" s="77"/>
      <c r="E52" s="77"/>
      <c r="F52" s="77"/>
      <c r="G52" s="77"/>
      <c r="H52" s="77"/>
      <c r="I52" s="46"/>
      <c r="J52" s="46"/>
      <c r="K52" s="2" t="e">
        <f>IF(L50=L49,"xmax","vist")</f>
        <v>#DIV/0!</v>
      </c>
    </row>
    <row r="53" spans="1:12" x14ac:dyDescent="0.2">
      <c r="A53" s="46"/>
      <c r="B53" s="77"/>
      <c r="C53" s="77"/>
      <c r="D53" s="77"/>
      <c r="E53" s="77"/>
      <c r="F53" s="77"/>
      <c r="G53" s="77"/>
      <c r="H53" s="77"/>
      <c r="I53" s="46"/>
      <c r="K53" s="2" t="s">
        <v>48</v>
      </c>
      <c r="L53" s="2">
        <f>H35*L49+H34</f>
        <v>0</v>
      </c>
    </row>
    <row r="54" spans="1:12" x14ac:dyDescent="0.2">
      <c r="A54" s="46"/>
      <c r="B54" s="77"/>
      <c r="C54" s="80"/>
      <c r="D54" s="77"/>
      <c r="E54" s="77"/>
      <c r="F54" s="77"/>
      <c r="G54" s="77"/>
      <c r="H54" s="77"/>
      <c r="I54" s="46"/>
      <c r="K54" s="2" t="s">
        <v>49</v>
      </c>
      <c r="L54" s="2">
        <f>I63*L49+I34</f>
        <v>0</v>
      </c>
    </row>
    <row r="55" spans="1:12" x14ac:dyDescent="0.2">
      <c r="A55" s="46"/>
      <c r="B55" s="77"/>
      <c r="C55" s="80"/>
      <c r="D55" s="77"/>
      <c r="E55" s="77"/>
      <c r="F55" s="77"/>
      <c r="G55" s="77"/>
      <c r="H55" s="77"/>
      <c r="I55" s="46"/>
      <c r="K55" s="2" t="s">
        <v>50</v>
      </c>
      <c r="L55" s="2">
        <f>MIN(L53:L54)</f>
        <v>0</v>
      </c>
    </row>
    <row r="56" spans="1:12" x14ac:dyDescent="0.2">
      <c r="A56" s="46"/>
      <c r="B56" s="77"/>
      <c r="C56" s="80"/>
      <c r="D56" s="77"/>
      <c r="E56" s="77"/>
      <c r="F56" s="77"/>
      <c r="G56" s="77"/>
      <c r="H56" s="77"/>
      <c r="I56" s="46"/>
    </row>
    <row r="57" spans="1:12" x14ac:dyDescent="0.2">
      <c r="A57" s="46"/>
      <c r="B57" s="77"/>
      <c r="C57" s="77"/>
      <c r="D57" s="77"/>
      <c r="E57" s="77"/>
      <c r="F57" s="77"/>
      <c r="G57" s="77"/>
      <c r="H57" s="77"/>
      <c r="I57" s="46"/>
    </row>
    <row r="58" spans="1:12" x14ac:dyDescent="0.2">
      <c r="A58" s="46"/>
      <c r="B58" s="77"/>
      <c r="C58" s="77"/>
      <c r="D58" s="77"/>
      <c r="E58" s="77"/>
      <c r="F58" s="77"/>
      <c r="G58" s="77"/>
      <c r="H58" s="77"/>
    </row>
    <row r="59" spans="1:12" x14ac:dyDescent="0.2">
      <c r="A59" s="46"/>
      <c r="B59" s="77"/>
      <c r="C59" s="77"/>
      <c r="D59" s="77"/>
      <c r="E59" s="77"/>
      <c r="F59" s="77"/>
      <c r="G59" s="77"/>
      <c r="H59" s="77"/>
    </row>
    <row r="60" spans="1:12" x14ac:dyDescent="0.2">
      <c r="A60" s="46"/>
      <c r="B60" s="76"/>
      <c r="C60" s="76"/>
      <c r="D60" s="76"/>
      <c r="E60" s="76"/>
      <c r="F60" s="76"/>
      <c r="G60" s="76"/>
      <c r="H60" s="76"/>
    </row>
    <row r="61" spans="1:12" x14ac:dyDescent="0.2">
      <c r="A61" s="46"/>
      <c r="B61" s="76"/>
      <c r="C61" s="76"/>
      <c r="D61" s="76"/>
      <c r="E61" s="76"/>
      <c r="F61" s="76"/>
      <c r="G61" s="76"/>
      <c r="H61" s="76"/>
    </row>
    <row r="62" spans="1:12" x14ac:dyDescent="0.2">
      <c r="A62" s="46"/>
      <c r="B62" s="46"/>
      <c r="C62" s="46"/>
      <c r="D62" s="46"/>
      <c r="E62" s="46"/>
      <c r="F62" s="46"/>
      <c r="G62" s="46"/>
      <c r="H62" s="46"/>
    </row>
    <row r="63" spans="1:12" x14ac:dyDescent="0.2">
      <c r="A63" s="46"/>
      <c r="B63" s="46"/>
      <c r="C63" s="46"/>
      <c r="D63" s="46"/>
      <c r="E63" s="46"/>
      <c r="F63" s="46"/>
      <c r="G63" s="46"/>
      <c r="H63" s="46"/>
    </row>
    <row r="64" spans="1:12" x14ac:dyDescent="0.2">
      <c r="A64" s="46"/>
      <c r="B64" s="46"/>
      <c r="C64" s="46"/>
      <c r="D64" s="46"/>
      <c r="E64" s="46"/>
      <c r="F64" s="46"/>
      <c r="G64" s="46"/>
      <c r="H64" s="46"/>
    </row>
    <row r="65" spans="1:8" x14ac:dyDescent="0.2">
      <c r="A65" s="46"/>
      <c r="B65" s="46"/>
      <c r="C65" s="46"/>
      <c r="D65" s="46"/>
      <c r="E65" s="46"/>
      <c r="F65" s="46"/>
      <c r="G65" s="46"/>
      <c r="H65" s="46"/>
    </row>
    <row r="66" spans="1:8" x14ac:dyDescent="0.2">
      <c r="A66" s="46"/>
      <c r="B66" s="46"/>
      <c r="C66" s="46"/>
      <c r="D66" s="46"/>
      <c r="E66" s="46"/>
      <c r="F66" s="46"/>
      <c r="G66" s="46"/>
      <c r="H66" s="46"/>
    </row>
    <row r="67" spans="1:8" x14ac:dyDescent="0.2">
      <c r="B67" s="46"/>
      <c r="C67" s="46"/>
      <c r="D67" s="46"/>
      <c r="E67" s="46"/>
      <c r="F67" s="46"/>
      <c r="G67" s="46"/>
    </row>
  </sheetData>
  <phoneticPr fontId="0" type="noConversion"/>
  <pageMargins left="0.59055118110236227" right="0.59055118110236227" top="0.78740157480314965" bottom="0.78740157480314965" header="0.31496062992125984" footer="0.31496062992125984"/>
  <pageSetup paperSize="9" scale="83" orientation="portrait" blackAndWhite="1" r:id="rId1"/>
  <headerFooter alignWithMargins="0">
    <oddHeader xml:space="preserve">&amp;RProduktvalg - Flere knappe faktorer
</oddHeader>
    <oddFooter>&amp;LFlere knappe faktorer&amp;R© D A L E F A G</oddFooter>
  </headerFooter>
  <drawing r:id="rId2"/>
  <legacyDrawing r:id="rId3"/>
  <controls>
    <mc:AlternateContent xmlns:mc="http://schemas.openxmlformats.org/markup-compatibility/2006">
      <mc:Choice Requires="x14">
        <control shapeId="3073" r:id="rId4" name="spbAntall">
          <controlPr defaultSize="0" print="0" autoLine="0" autoPict="0" linkedCell="D7" r:id="rId5">
            <anchor moveWithCells="1">
              <from>
                <xdr:col>3</xdr:col>
                <xdr:colOff>180975</xdr:colOff>
                <xdr:row>5</xdr:row>
                <xdr:rowOff>133350</xdr:rowOff>
              </from>
              <to>
                <xdr:col>3</xdr:col>
                <xdr:colOff>323850</xdr:colOff>
                <xdr:row>7</xdr:row>
                <xdr:rowOff>28575</xdr:rowOff>
              </to>
            </anchor>
          </controlPr>
        </control>
      </mc:Choice>
      <mc:Fallback>
        <control shapeId="3073" r:id="rId4" name="spbAntall"/>
      </mc:Fallback>
    </mc:AlternateContent>
    <mc:AlternateContent xmlns:mc="http://schemas.openxmlformats.org/markup-compatibility/2006">
      <mc:Choice Requires="x14">
        <control shapeId="3075" r:id="rId6" name="cmdRange">
          <controlPr defaultSize="0" print="0" autoLine="0" autoPict="0" r:id="rId7">
            <anchor moveWithCells="1">
              <from>
                <xdr:col>4</xdr:col>
                <xdr:colOff>161925</xdr:colOff>
                <xdr:row>26</xdr:row>
                <xdr:rowOff>0</xdr:rowOff>
              </from>
              <to>
                <xdr:col>4</xdr:col>
                <xdr:colOff>1247775</xdr:colOff>
                <xdr:row>26</xdr:row>
                <xdr:rowOff>247650</xdr:rowOff>
              </to>
            </anchor>
          </controlPr>
        </control>
      </mc:Choice>
      <mc:Fallback>
        <control shapeId="3075" r:id="rId6" name="cmdRange"/>
      </mc:Fallback>
    </mc:AlternateContent>
    <mc:AlternateContent xmlns:mc="http://schemas.openxmlformats.org/markup-compatibility/2006">
      <mc:Choice Requires="x14">
        <control shapeId="3076" r:id="rId8" name="cmdNyeTall2">
          <controlPr defaultSize="0" print="0" autoLine="0" autoPict="0" r:id="rId9">
            <anchor moveWithCells="1">
              <from>
                <xdr:col>4</xdr:col>
                <xdr:colOff>9525</xdr:colOff>
                <xdr:row>0</xdr:row>
                <xdr:rowOff>47625</xdr:rowOff>
              </from>
              <to>
                <xdr:col>4</xdr:col>
                <xdr:colOff>1066800</xdr:colOff>
                <xdr:row>1</xdr:row>
                <xdr:rowOff>85725</xdr:rowOff>
              </to>
            </anchor>
          </controlPr>
        </control>
      </mc:Choice>
      <mc:Fallback>
        <control shapeId="3076" r:id="rId8" name="cmdNyeTall2"/>
      </mc:Fallback>
    </mc:AlternateContent>
    <mc:AlternateContent xmlns:mc="http://schemas.openxmlformats.org/markup-compatibility/2006">
      <mc:Choice Requires="x14">
        <control shapeId="3077" r:id="rId10" name="cmdDiagramUtskrift">
          <controlPr defaultSize="0" print="0" autoLine="0" autoPict="0" r:id="rId11">
            <anchor moveWithCells="1">
              <from>
                <xdr:col>5</xdr:col>
                <xdr:colOff>38100</xdr:colOff>
                <xdr:row>25</xdr:row>
                <xdr:rowOff>152400</xdr:rowOff>
              </from>
              <to>
                <xdr:col>5</xdr:col>
                <xdr:colOff>962025</xdr:colOff>
                <xdr:row>26</xdr:row>
                <xdr:rowOff>238125</xdr:rowOff>
              </to>
            </anchor>
          </controlPr>
        </control>
      </mc:Choice>
      <mc:Fallback>
        <control shapeId="3077" r:id="rId10" name="cmdDiagramUtskrift"/>
      </mc:Fallback>
    </mc:AlternateContent>
    <mc:AlternateContent xmlns:mc="http://schemas.openxmlformats.org/markup-compatibility/2006">
      <mc:Choice Requires="x14">
        <control shapeId="3078" r:id="rId12" name="cmdKopierDiagram">
          <controlPr defaultSize="0" autoLine="0" autoPict="0" r:id="rId13">
            <anchor moveWithCells="1">
              <from>
                <xdr:col>5</xdr:col>
                <xdr:colOff>1038225</xdr:colOff>
                <xdr:row>25</xdr:row>
                <xdr:rowOff>152400</xdr:rowOff>
              </from>
              <to>
                <xdr:col>6</xdr:col>
                <xdr:colOff>819150</xdr:colOff>
                <xdr:row>26</xdr:row>
                <xdr:rowOff>247650</xdr:rowOff>
              </to>
            </anchor>
          </controlPr>
        </control>
      </mc:Choice>
      <mc:Fallback>
        <control shapeId="3078" r:id="rId12" name="cmdKopierDiagram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"/>
  <sheetViews>
    <sheetView workbookViewId="0">
      <selection activeCell="E32" sqref="E32"/>
    </sheetView>
  </sheetViews>
  <sheetFormatPr defaultRowHeight="12.75" x14ac:dyDescent="0.2"/>
  <cols>
    <col min="1" max="256" width="11.42578125" customWidth="1"/>
  </cols>
  <sheetData/>
  <phoneticPr fontId="0" type="noConversion"/>
  <pageMargins left="0.78740157499999996" right="0.78740157499999996" top="0.984251969" bottom="0.984251969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Brukerveiledning</vt:lpstr>
      <vt:lpstr>En knapp faktor</vt:lpstr>
      <vt:lpstr>Flere knappe faktorer</vt:lpstr>
      <vt:lpstr>Egne beregninger</vt:lpstr>
      <vt:lpstr>Brukerveiledning!Print_Area</vt:lpstr>
      <vt:lpstr>'En knapp faktor'!Print_Area</vt:lpstr>
      <vt:lpstr>'Flere knappe faktorer'!Print_Area</vt:lpstr>
    </vt:vector>
  </TitlesOfParts>
  <Company>fvs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 bø</dc:creator>
  <cp:lastModifiedBy>Ola Bø</cp:lastModifiedBy>
  <cp:lastPrinted>2012-04-09T18:54:29Z</cp:lastPrinted>
  <dcterms:created xsi:type="dcterms:W3CDTF">2001-11-27T18:53:43Z</dcterms:created>
  <dcterms:modified xsi:type="dcterms:W3CDTF">2012-04-09T18:59:31Z</dcterms:modified>
</cp:coreProperties>
</file>