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425" activeTab="5"/>
  </bookViews>
  <sheets>
    <sheet name="T-4.1" sheetId="2" r:id="rId1"/>
    <sheet name="T-4.2" sheetId="1" r:id="rId2"/>
    <sheet name="T-4.3" sheetId="3" r:id="rId3"/>
    <sheet name="T-4.4" sheetId="4" r:id="rId4"/>
    <sheet name="T-4.5" sheetId="5" r:id="rId5"/>
    <sheet name="T-4.6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7" l="1"/>
  <c r="E12" i="7"/>
  <c r="F12" i="7"/>
  <c r="G12" i="7"/>
  <c r="H12" i="7"/>
  <c r="I12" i="7"/>
  <c r="D12" i="7"/>
  <c r="G11" i="7"/>
  <c r="N9" i="7"/>
  <c r="L21" i="1"/>
  <c r="AD9" i="2" l="1"/>
  <c r="AD10" i="2"/>
  <c r="AD11" i="2"/>
  <c r="AD12" i="2"/>
  <c r="AD13" i="2"/>
  <c r="AD14" i="2"/>
  <c r="AD15" i="2"/>
  <c r="AD16" i="2"/>
  <c r="Y17" i="2"/>
  <c r="S17" i="2" s="1"/>
  <c r="AD18" i="2"/>
  <c r="U20" i="2"/>
  <c r="V20" i="2"/>
  <c r="AD20" i="2"/>
  <c r="R19" i="2" l="1"/>
  <c r="AD17" i="2"/>
  <c r="W19" i="2" l="1"/>
  <c r="AD19" i="2" s="1"/>
</calcChain>
</file>

<file path=xl/sharedStrings.xml><?xml version="1.0" encoding="utf-8"?>
<sst xmlns="http://schemas.openxmlformats.org/spreadsheetml/2006/main" count="149" uniqueCount="101">
  <si>
    <t>Overført inng. mva</t>
  </si>
  <si>
    <t>30.9.</t>
  </si>
  <si>
    <t>Overført utg. mva</t>
  </si>
  <si>
    <t>Satt inn i banken</t>
  </si>
  <si>
    <t>Salgssammendrag</t>
  </si>
  <si>
    <t>Kjøpt kontormøbler</t>
  </si>
  <si>
    <t>27.9.</t>
  </si>
  <si>
    <t>Betalt med nettgiro</t>
  </si>
  <si>
    <t>25.9.</t>
  </si>
  <si>
    <t>Varesalg per 15 dager</t>
  </si>
  <si>
    <t>17.9.</t>
  </si>
  <si>
    <t>Betalt strøm</t>
  </si>
  <si>
    <t>15.9.</t>
  </si>
  <si>
    <t>Mottatt betaling</t>
  </si>
  <si>
    <t>13.9.</t>
  </si>
  <si>
    <t>Varekjøp per 15 dager</t>
  </si>
  <si>
    <t>10.9.</t>
  </si>
  <si>
    <t>Varesalg per 10 dager</t>
  </si>
  <si>
    <t>3.9.</t>
  </si>
  <si>
    <t>Kjøpt papir</t>
  </si>
  <si>
    <t>2.9.</t>
  </si>
  <si>
    <t>driftskostnader</t>
  </si>
  <si>
    <t>Varekjøp</t>
  </si>
  <si>
    <t>pliktig varesalg</t>
  </si>
  <si>
    <t>Oppgjørskonto mva</t>
  </si>
  <si>
    <t>merverdiavgift</t>
  </si>
  <si>
    <t>Kontorhuset AS</t>
  </si>
  <si>
    <t>AS Arco</t>
  </si>
  <si>
    <t>Kassekreditt</t>
  </si>
  <si>
    <t>Kontanter</t>
  </si>
  <si>
    <t>Anne Strand</t>
  </si>
  <si>
    <t>Stein Larsen</t>
  </si>
  <si>
    <t>Inventar</t>
  </si>
  <si>
    <t>nr.</t>
  </si>
  <si>
    <t>Tekst</t>
  </si>
  <si>
    <t>Dato</t>
  </si>
  <si>
    <t>Kontroll</t>
  </si>
  <si>
    <t>Bilag</t>
  </si>
  <si>
    <t>Camilla Berg</t>
  </si>
  <si>
    <t>2700 Utgående</t>
  </si>
  <si>
    <t>2710 Inngående</t>
  </si>
  <si>
    <t>3000 Avgifts-</t>
  </si>
  <si>
    <t>7790 Andre</t>
  </si>
  <si>
    <t xml:space="preserve"> Utgående mva.</t>
  </si>
  <si>
    <t>Inngående mva.</t>
  </si>
  <si>
    <t xml:space="preserve"> Oppgjørskonto mva.</t>
  </si>
  <si>
    <t>IB 01.01. 2014</t>
  </si>
  <si>
    <t>Posteringer januar</t>
  </si>
  <si>
    <t>Posteringer februar</t>
  </si>
  <si>
    <t>Overført 28.02</t>
  </si>
  <si>
    <t> Posteringer mars</t>
  </si>
  <si>
    <t> Postering 10.04</t>
  </si>
  <si>
    <t> Posteringer april</t>
  </si>
  <si>
    <t> Overført 30.04</t>
  </si>
  <si>
    <t>28.02.</t>
  </si>
  <si>
    <t>10.02.</t>
  </si>
  <si>
    <t>01.01.</t>
  </si>
  <si>
    <t>Inngående balanse</t>
  </si>
  <si>
    <t>Betalt skyldig mva. for 6. termin</t>
  </si>
  <si>
    <t>Overført inngående avgift for første termin</t>
  </si>
  <si>
    <t>Overført iutgående avgift for første termin</t>
  </si>
  <si>
    <t>Jacobs Import AS</t>
  </si>
  <si>
    <t>Bankinnskudd</t>
  </si>
  <si>
    <t>Danseloftet AS</t>
  </si>
  <si>
    <t>Skoselgeren AS</t>
  </si>
  <si>
    <t>Godsko Olsen</t>
  </si>
  <si>
    <t>Rabatt, faktura 45</t>
  </si>
  <si>
    <t>Bet.fra Skoselgeren AS,faktura nr 45</t>
  </si>
  <si>
    <t>Faktura nr 63, varekjøp per 10 dg.</t>
  </si>
  <si>
    <t>Kreditnota 12, fra Jacobs Import AS</t>
  </si>
  <si>
    <t>Bet.fra Danseloftet AS, fakt.nr. 42</t>
  </si>
  <si>
    <t>Betalt faktura 63 - kreditnota 12</t>
  </si>
  <si>
    <t>Faktura 47 til Danseloftet AS</t>
  </si>
  <si>
    <t>Jensine Jensen</t>
  </si>
  <si>
    <t>Ingeborg Lund</t>
  </si>
  <si>
    <t>Lars Eikenes</t>
  </si>
  <si>
    <t>10.03.</t>
  </si>
  <si>
    <t>Faktura til Ingeborg Lund</t>
  </si>
  <si>
    <t>Faktura fra Lars Eikenes</t>
  </si>
  <si>
    <t>13.03.</t>
  </si>
  <si>
    <t xml:space="preserve"> 12.03.</t>
  </si>
  <si>
    <t>Overført til Lars Eikenes</t>
  </si>
  <si>
    <t>Bokført rabatt</t>
  </si>
  <si>
    <t>20.03.</t>
  </si>
  <si>
    <t>Mottatt fra Ingeborg Lund</t>
  </si>
  <si>
    <t>d)</t>
  </si>
  <si>
    <t>29.2.</t>
  </si>
  <si>
    <t>Foreløpig råbalanse</t>
  </si>
  <si>
    <t>29.02</t>
  </si>
  <si>
    <t>Overført utg. mva.</t>
  </si>
  <si>
    <t>Overført inng. mva.</t>
  </si>
  <si>
    <t>Råbalanse</t>
  </si>
  <si>
    <t>Resultat</t>
  </si>
  <si>
    <t>Balanse</t>
  </si>
  <si>
    <t>Løsningsforslag tilleggsoppgave T-4.1</t>
  </si>
  <si>
    <t>Løsningsforslag tilleggsoppgave T-4.2</t>
  </si>
  <si>
    <t>Løsningsforslag tilleggsoppgave T-4.3</t>
  </si>
  <si>
    <t>Løsningsforslag tilleggsoppgave T-4.4</t>
  </si>
  <si>
    <t>Løsningsforslag tilleggsoppgave T-4.5</t>
  </si>
  <si>
    <t xml:space="preserve">Løsningsforslag tilleggsoppgave T-4.6 </t>
  </si>
  <si>
    <t>Astrid Lunås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</si>
</sst>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MS Sans Serif"/>
      <family val="2"/>
    </font>
    <font>
      <sz val="9"/>
      <name val="Arial"/>
      <family val="2"/>
    </font>
    <font>
      <b/>
      <sz val="9"/>
      <name val="MS Sans Serif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2"/>
      <color theme="8"/>
      <name val="Arial"/>
      <family val="2"/>
    </font>
    <font>
      <sz val="12"/>
      <color theme="8"/>
      <name val="Times New Roman"/>
      <family val="1"/>
    </font>
    <font>
      <sz val="12"/>
      <name val="MS Sans Serif"/>
      <family val="2"/>
    </font>
    <font>
      <b/>
      <sz val="12"/>
      <name val="MS Sans Serif"/>
    </font>
    <font>
      <sz val="12"/>
      <color theme="8"/>
      <name val="MS Sans Serif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quotePrefix="1" applyFont="1" applyFill="1" applyBorder="1" applyAlignment="1">
      <alignment horizontal="left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0" fontId="2" fillId="0" borderId="3" xfId="1" quotePrefix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0" borderId="4" xfId="1" applyNumberFormat="1" applyFont="1" applyFill="1" applyBorder="1"/>
    <xf numFmtId="0" fontId="2" fillId="0" borderId="4" xfId="1" applyFont="1" applyBorder="1" applyAlignment="1">
      <alignment horizontal="center"/>
    </xf>
    <xf numFmtId="0" fontId="2" fillId="0" borderId="0" xfId="1" applyFont="1"/>
    <xf numFmtId="0" fontId="2" fillId="0" borderId="5" xfId="1" quotePrefix="1" applyFont="1" applyBorder="1" applyAlignment="1">
      <alignment horizontal="center"/>
    </xf>
    <xf numFmtId="3" fontId="2" fillId="2" borderId="4" xfId="1" applyNumberFormat="1" applyFont="1" applyFill="1" applyBorder="1"/>
    <xf numFmtId="0" fontId="2" fillId="0" borderId="0" xfId="1" applyFont="1" applyAlignment="1">
      <alignment horizontal="left"/>
    </xf>
    <xf numFmtId="3" fontId="2" fillId="0" borderId="6" xfId="1" applyNumberFormat="1" applyFont="1" applyFill="1" applyBorder="1"/>
    <xf numFmtId="0" fontId="2" fillId="0" borderId="0" xfId="1" quotePrefix="1" applyFont="1" applyAlignment="1">
      <alignment horizontal="left"/>
    </xf>
    <xf numFmtId="0" fontId="2" fillId="0" borderId="5" xfId="1" quotePrefix="1" applyFont="1" applyFill="1" applyBorder="1" applyAlignment="1">
      <alignment horizontal="center"/>
    </xf>
    <xf numFmtId="3" fontId="2" fillId="0" borderId="4" xfId="1" applyNumberFormat="1" applyFont="1" applyBorder="1"/>
    <xf numFmtId="3" fontId="2" fillId="0" borderId="6" xfId="1" applyNumberFormat="1" applyFont="1" applyBorder="1"/>
    <xf numFmtId="3" fontId="2" fillId="2" borderId="6" xfId="1" applyNumberFormat="1" applyFont="1" applyFill="1" applyBorder="1"/>
    <xf numFmtId="0" fontId="2" fillId="0" borderId="3" xfId="1" applyFont="1" applyBorder="1" applyAlignment="1">
      <alignment horizontal="centerContinuous"/>
    </xf>
    <xf numFmtId="0" fontId="2" fillId="0" borderId="1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2" fillId="0" borderId="3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Continuous"/>
    </xf>
    <xf numFmtId="3" fontId="2" fillId="0" borderId="10" xfId="1" applyNumberFormat="1" applyFont="1" applyBorder="1" applyAlignment="1">
      <alignment horizontal="centerContinuous"/>
    </xf>
    <xf numFmtId="3" fontId="2" fillId="0" borderId="11" xfId="1" quotePrefix="1" applyNumberFormat="1" applyFont="1" applyBorder="1" applyAlignment="1">
      <alignment horizontal="centerContinuous"/>
    </xf>
    <xf numFmtId="0" fontId="2" fillId="0" borderId="9" xfId="1" applyFont="1" applyBorder="1"/>
    <xf numFmtId="0" fontId="4" fillId="0" borderId="11" xfId="1" applyFont="1" applyBorder="1" applyAlignment="1">
      <alignment horizontal="left"/>
    </xf>
    <xf numFmtId="0" fontId="5" fillId="0" borderId="2" xfId="1" quotePrefix="1" applyFont="1" applyBorder="1" applyAlignment="1">
      <alignment horizontal="left"/>
    </xf>
    <xf numFmtId="0" fontId="6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0" fillId="0" borderId="0" xfId="0" applyBorder="1"/>
    <xf numFmtId="0" fontId="10" fillId="0" borderId="14" xfId="0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3" fontId="10" fillId="0" borderId="14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 wrapText="1"/>
    </xf>
    <xf numFmtId="3" fontId="0" fillId="0" borderId="0" xfId="0" applyNumberFormat="1"/>
    <xf numFmtId="0" fontId="9" fillId="0" borderId="0" xfId="1" applyFont="1"/>
    <xf numFmtId="0" fontId="12" fillId="0" borderId="3" xfId="1" applyFont="1" applyBorder="1" applyAlignment="1">
      <alignment horizontal="center"/>
    </xf>
    <xf numFmtId="0" fontId="12" fillId="0" borderId="0" xfId="1" applyFont="1"/>
    <xf numFmtId="0" fontId="12" fillId="0" borderId="5" xfId="1" applyFont="1" applyBorder="1" applyAlignment="1">
      <alignment horizontal="center"/>
    </xf>
    <xf numFmtId="3" fontId="12" fillId="0" borderId="8" xfId="1" applyNumberFormat="1" applyFont="1" applyBorder="1"/>
    <xf numFmtId="3" fontId="12" fillId="0" borderId="6" xfId="1" applyNumberFormat="1" applyFont="1" applyBorder="1"/>
    <xf numFmtId="0" fontId="12" fillId="0" borderId="2" xfId="1" applyFont="1" applyBorder="1"/>
    <xf numFmtId="0" fontId="12" fillId="0" borderId="9" xfId="1" applyFont="1" applyBorder="1"/>
    <xf numFmtId="0" fontId="13" fillId="0" borderId="11" xfId="1" applyFont="1" applyBorder="1" applyAlignment="1">
      <alignment horizontal="left"/>
    </xf>
    <xf numFmtId="0" fontId="14" fillId="0" borderId="0" xfId="1" applyFont="1"/>
    <xf numFmtId="3" fontId="14" fillId="0" borderId="4" xfId="1" applyNumberFormat="1" applyFont="1" applyFill="1" applyBorder="1"/>
    <xf numFmtId="0" fontId="14" fillId="0" borderId="3" xfId="1" quotePrefix="1" applyFont="1" applyBorder="1" applyAlignment="1">
      <alignment horizontal="left"/>
    </xf>
    <xf numFmtId="3" fontId="14" fillId="0" borderId="1" xfId="1" applyNumberFormat="1" applyFont="1" applyFill="1" applyBorder="1"/>
    <xf numFmtId="0" fontId="10" fillId="0" borderId="0" xfId="1" applyFont="1"/>
    <xf numFmtId="0" fontId="2" fillId="0" borderId="5" xfId="1" applyFont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" fontId="2" fillId="0" borderId="5" xfId="1" quotePrefix="1" applyNumberFormat="1" applyFont="1" applyBorder="1" applyAlignment="1">
      <alignment horizontal="center"/>
    </xf>
    <xf numFmtId="16" fontId="2" fillId="0" borderId="5" xfId="1" applyNumberFormat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0" xfId="1" applyFont="1" applyBorder="1"/>
    <xf numFmtId="0" fontId="12" fillId="0" borderId="6" xfId="1" applyFont="1" applyBorder="1" applyAlignment="1">
      <alignment horizontal="center"/>
    </xf>
    <xf numFmtId="0" fontId="12" fillId="0" borderId="0" xfId="1" applyFont="1" applyFill="1" applyBorder="1"/>
    <xf numFmtId="0" fontId="12" fillId="0" borderId="0" xfId="1" quotePrefix="1" applyFont="1" applyFill="1" applyBorder="1" applyAlignment="1">
      <alignment horizontal="left"/>
    </xf>
    <xf numFmtId="3" fontId="12" fillId="0" borderId="17" xfId="1" applyNumberFormat="1" applyFont="1" applyFill="1" applyBorder="1"/>
    <xf numFmtId="3" fontId="9" fillId="0" borderId="0" xfId="1" applyNumberFormat="1" applyFont="1"/>
    <xf numFmtId="3" fontId="12" fillId="0" borderId="0" xfId="1" applyNumberFormat="1" applyFont="1" applyFill="1" applyBorder="1"/>
    <xf numFmtId="3" fontId="14" fillId="2" borderId="4" xfId="1" applyNumberFormat="1" applyFont="1" applyFill="1" applyBorder="1"/>
    <xf numFmtId="3" fontId="14" fillId="0" borderId="8" xfId="1" applyNumberFormat="1" applyFont="1" applyFill="1" applyBorder="1"/>
    <xf numFmtId="0" fontId="2" fillId="0" borderId="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3" fontId="2" fillId="0" borderId="11" xfId="1" applyNumberFormat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3" fontId="2" fillId="0" borderId="10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2" fillId="0" borderId="7" xfId="1" quotePrefix="1" applyFont="1" applyBorder="1" applyAlignment="1">
      <alignment horizontal="center"/>
    </xf>
    <xf numFmtId="0" fontId="5" fillId="0" borderId="0" xfId="1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22981</xdr:colOff>
      <xdr:row>2</xdr:row>
      <xdr:rowOff>161924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80481" cy="485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133351</xdr:rowOff>
    </xdr:from>
    <xdr:to>
      <xdr:col>7</xdr:col>
      <xdr:colOff>733425</xdr:colOff>
      <xdr:row>29</xdr:row>
      <xdr:rowOff>171450</xdr:rowOff>
    </xdr:to>
    <xdr:sp macro="" textlink="">
      <xdr:nvSpPr>
        <xdr:cNvPr id="2" name="TekstSylinder 1"/>
        <xdr:cNvSpPr txBox="1"/>
      </xdr:nvSpPr>
      <xdr:spPr>
        <a:xfrm>
          <a:off x="0" y="2724151"/>
          <a:ext cx="6677025" cy="2133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a) Inngående balanse på konto nr 2740,</a:t>
          </a:r>
          <a:r>
            <a:rPr lang="nb-NO" sz="1100" baseline="0"/>
            <a:t>  kreditsaldo på  kr 44 000, representerer skyldig merverdiavgift for 6. termin 2013.</a:t>
          </a:r>
        </a:p>
        <a:p>
          <a:r>
            <a:rPr lang="nb-NO" sz="1100" baseline="0"/>
            <a:t>Beløpet forfalt til betaling 10.02. 2014. Ved betaling ble kontoen debitert for kr 44 000.</a:t>
          </a:r>
        </a:p>
        <a:p>
          <a:r>
            <a:rPr lang="nb-NO" sz="1100" baseline="0"/>
            <a:t>Kreditbeløpet på kr 165 000 er overført utgående avgift for 1. termin (januar/februar) 2014.</a:t>
          </a:r>
        </a:p>
        <a:p>
          <a:r>
            <a:rPr lang="nb-NO" sz="1100" baseline="0"/>
            <a:t>Debetbeløpet på kr120 000 er overført inngående avgift for 1. termin 2014.</a:t>
          </a:r>
        </a:p>
        <a:p>
          <a:endParaRPr lang="nb-NO" sz="1100" baseline="0"/>
        </a:p>
        <a:p>
          <a:r>
            <a:rPr lang="nb-NO" sz="1100" baseline="0"/>
            <a:t>c) Bedriften skylder kr (164 000 - kr 127 000) = kr 37 000 i merverdiavgift for 2. termin.</a:t>
          </a:r>
        </a:p>
        <a:p>
          <a:endParaRPr lang="nb-NO" sz="1100" baseline="0"/>
        </a:p>
        <a:p>
          <a:r>
            <a:rPr lang="nb-NO" sz="1100" baseline="0"/>
            <a:t>d) Fristen for å innbetale skyldig merverdiavgift for 2. termin er 10. juni (1 måned og 10 dager etter terminens utløp).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542925</xdr:colOff>
      <xdr:row>2</xdr:row>
      <xdr:rowOff>161924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676524" cy="542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2809875</xdr:colOff>
      <xdr:row>3</xdr:row>
      <xdr:rowOff>152400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6600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323851</xdr:colOff>
      <xdr:row>3</xdr:row>
      <xdr:rowOff>57149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514600" cy="542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666750</xdr:colOff>
      <xdr:row>2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86075" cy="4857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17</xdr:row>
      <xdr:rowOff>114300</xdr:rowOff>
    </xdr:from>
    <xdr:to>
      <xdr:col>11</xdr:col>
      <xdr:colOff>85725</xdr:colOff>
      <xdr:row>31</xdr:row>
      <xdr:rowOff>180975</xdr:rowOff>
    </xdr:to>
    <xdr:sp macro="" textlink="">
      <xdr:nvSpPr>
        <xdr:cNvPr id="2" name="TekstSylinder 1"/>
        <xdr:cNvSpPr txBox="1"/>
      </xdr:nvSpPr>
      <xdr:spPr>
        <a:xfrm>
          <a:off x="190500" y="3771900"/>
          <a:ext cx="7743825" cy="2733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a)  Debetbeløpet på konto 2700 Utgående merverdiavgift er korreksjonsbeløp til</a:t>
          </a:r>
          <a:r>
            <a:rPr lang="nb-NO" sz="1100" baseline="0"/>
            <a:t> beløpet som er ført på kreditsiden. Det  kan </a:t>
          </a:r>
          <a:br>
            <a:rPr lang="nb-NO" sz="1100" baseline="0"/>
          </a:br>
          <a:r>
            <a:rPr lang="nb-NO" sz="1100" baseline="0"/>
            <a:t>     skyldes kreditnotaer og rabatter i forbindelse med utgående fakturaer.</a:t>
          </a:r>
        </a:p>
        <a:p>
          <a:endParaRPr lang="nb-NO" sz="1100" baseline="0"/>
        </a:p>
        <a:p>
          <a:r>
            <a:rPr lang="nb-NO" sz="1100" baseline="0"/>
            <a:t>b)  Kreditbeløpet på konto 2710 Inngående merverdiavgift kan på tilsvarende måte skyldes kreditnotaer eller rabatter på </a:t>
          </a:r>
          <a:br>
            <a:rPr lang="nb-NO" sz="1100" baseline="0"/>
          </a:br>
          <a:r>
            <a:rPr lang="nb-NO" sz="1100" baseline="0"/>
            <a:t>      inngående fakturaer.</a:t>
          </a:r>
        </a:p>
        <a:p>
          <a:endParaRPr lang="nb-NO" sz="1100" baseline="0"/>
        </a:p>
        <a:p>
          <a:r>
            <a:rPr lang="nb-NO" sz="1100" baseline="0"/>
            <a:t>c)  Kreditbeløpet, kr 15 225,  på konto 2740 Oppgjørskonto merverdiavgift viser skyldig merverdiavgift for 6. termin 2013. Kontoen</a:t>
          </a:r>
          <a:br>
            <a:rPr lang="nb-NO" sz="1100" baseline="0"/>
          </a:br>
          <a:r>
            <a:rPr lang="nb-NO" sz="1100" baseline="0"/>
            <a:t>     ble debitert da terminbeløpet ble betalt. Betalingsfristen var 10.02. 2014.</a:t>
          </a:r>
        </a:p>
        <a:p>
          <a:endParaRPr lang="nb-NO" sz="1100" baseline="0"/>
        </a:p>
        <a:p>
          <a:endParaRPr lang="nb-NO" sz="1100" baseline="0"/>
        </a:p>
        <a:p>
          <a:r>
            <a:rPr lang="nb-NO" sz="1100" baseline="0"/>
            <a:t>d)  Utgående merverdiavgift for 1. termin	kr 81 750</a:t>
          </a:r>
        </a:p>
        <a:p>
          <a:r>
            <a:rPr lang="nb-NO" sz="1100" baseline="0"/>
            <a:t>      - inngående merverdiavgift for 1. termin	</a:t>
          </a:r>
          <a:r>
            <a:rPr lang="nb-NO" sz="1100" u="sng" baseline="0"/>
            <a:t>kr 63 325</a:t>
          </a:r>
          <a:br>
            <a:rPr lang="nb-NO" sz="1100" u="sng" baseline="0"/>
          </a:br>
          <a:r>
            <a:rPr lang="nb-NO" sz="1100" u="none" baseline="0"/>
            <a:t>      </a:t>
          </a:r>
          <a:r>
            <a:rPr lang="nb-NO" sz="1100"/>
            <a:t>Skyldig mva.</a:t>
          </a:r>
          <a:r>
            <a:rPr lang="nb-NO" sz="1100" baseline="0"/>
            <a:t> for 1. termin		</a:t>
          </a:r>
          <a:r>
            <a:rPr lang="nb-NO" sz="1100" u="sng" baseline="0"/>
            <a:t>kr 18 425</a:t>
          </a:r>
          <a:endParaRPr lang="nb-NO" sz="1100" u="sng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676275</xdr:colOff>
      <xdr:row>3</xdr:row>
      <xdr:rowOff>38100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4322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D24"/>
  <sheetViews>
    <sheetView workbookViewId="0">
      <selection activeCell="A5" sqref="A5"/>
    </sheetView>
  </sheetViews>
  <sheetFormatPr baseColWidth="10" defaultColWidth="8" defaultRowHeight="12.75" x14ac:dyDescent="0.2"/>
  <cols>
    <col min="1" max="1" width="4.5703125" style="1" customWidth="1"/>
    <col min="2" max="2" width="20.140625" style="1" customWidth="1"/>
    <col min="3" max="3" width="3.85546875" style="1" customWidth="1"/>
    <col min="4" max="11" width="7.140625" style="1" customWidth="1"/>
    <col min="12" max="15" width="7.5703125" style="1" customWidth="1"/>
    <col min="16" max="19" width="7.140625" style="1" customWidth="1"/>
    <col min="20" max="23" width="7.5703125" style="1" customWidth="1"/>
    <col min="24" max="29" width="7.140625" style="1" customWidth="1"/>
    <col min="30" max="30" width="8" style="2" customWidth="1"/>
    <col min="31" max="16384" width="8" style="1"/>
  </cols>
  <sheetData>
    <row r="5" spans="1:30" x14ac:dyDescent="0.2">
      <c r="A5" s="35" t="s">
        <v>94</v>
      </c>
    </row>
    <row r="6" spans="1:30" x14ac:dyDescent="0.2">
      <c r="A6" s="105"/>
    </row>
    <row r="7" spans="1:30" ht="12.95" customHeight="1" x14ac:dyDescent="0.2">
      <c r="A7" s="34" t="s">
        <v>38</v>
      </c>
      <c r="B7" s="33"/>
      <c r="C7" s="29" t="s">
        <v>37</v>
      </c>
      <c r="D7" s="32">
        <v>1250</v>
      </c>
      <c r="E7" s="30"/>
      <c r="F7" s="85">
        <v>15001</v>
      </c>
      <c r="G7" s="86"/>
      <c r="H7" s="85">
        <v>15002</v>
      </c>
      <c r="I7" s="83"/>
      <c r="J7" s="31">
        <v>1900</v>
      </c>
      <c r="K7" s="30"/>
      <c r="L7" s="84">
        <v>2380</v>
      </c>
      <c r="M7" s="83"/>
      <c r="N7" s="85">
        <v>24001</v>
      </c>
      <c r="O7" s="83"/>
      <c r="P7" s="82">
        <v>24002</v>
      </c>
      <c r="Q7" s="83"/>
      <c r="R7" s="84" t="s">
        <v>39</v>
      </c>
      <c r="S7" s="83"/>
      <c r="T7" s="84" t="s">
        <v>40</v>
      </c>
      <c r="U7" s="83"/>
      <c r="V7" s="84">
        <v>2740</v>
      </c>
      <c r="W7" s="83"/>
      <c r="X7" s="84" t="s">
        <v>41</v>
      </c>
      <c r="Y7" s="83"/>
      <c r="Z7" s="88">
        <v>4300</v>
      </c>
      <c r="AA7" s="83"/>
      <c r="AB7" s="84" t="s">
        <v>42</v>
      </c>
      <c r="AC7" s="83"/>
      <c r="AD7" s="29" t="s">
        <v>36</v>
      </c>
    </row>
    <row r="8" spans="1:30" ht="12.95" customHeight="1" x14ac:dyDescent="0.2">
      <c r="A8" s="28" t="s">
        <v>35</v>
      </c>
      <c r="B8" s="10" t="s">
        <v>34</v>
      </c>
      <c r="C8" s="9" t="s">
        <v>33</v>
      </c>
      <c r="D8" s="27" t="s">
        <v>32</v>
      </c>
      <c r="E8" s="25"/>
      <c r="F8" s="80" t="s">
        <v>31</v>
      </c>
      <c r="G8" s="81"/>
      <c r="H8" s="80" t="s">
        <v>30</v>
      </c>
      <c r="I8" s="81"/>
      <c r="J8" s="26" t="s">
        <v>29</v>
      </c>
      <c r="K8" s="25"/>
      <c r="L8" s="80" t="s">
        <v>28</v>
      </c>
      <c r="M8" s="81"/>
      <c r="N8" s="80" t="s">
        <v>27</v>
      </c>
      <c r="O8" s="81"/>
      <c r="P8" s="80" t="s">
        <v>26</v>
      </c>
      <c r="Q8" s="81"/>
      <c r="R8" s="80" t="s">
        <v>25</v>
      </c>
      <c r="S8" s="81"/>
      <c r="T8" s="80" t="s">
        <v>25</v>
      </c>
      <c r="U8" s="81"/>
      <c r="V8" s="80" t="s">
        <v>24</v>
      </c>
      <c r="W8" s="81"/>
      <c r="X8" s="80" t="s">
        <v>23</v>
      </c>
      <c r="Y8" s="81"/>
      <c r="Z8" s="87" t="s">
        <v>22</v>
      </c>
      <c r="AA8" s="81"/>
      <c r="AB8" s="80" t="s">
        <v>21</v>
      </c>
      <c r="AC8" s="81"/>
      <c r="AD8" s="9"/>
    </row>
    <row r="9" spans="1:30" ht="12.95" customHeight="1" x14ac:dyDescent="0.2">
      <c r="A9" s="16" t="s">
        <v>20</v>
      </c>
      <c r="B9" s="20" t="s">
        <v>19</v>
      </c>
      <c r="C9" s="14">
        <v>757</v>
      </c>
      <c r="D9" s="22"/>
      <c r="E9" s="22"/>
      <c r="F9" s="22"/>
      <c r="G9" s="22"/>
      <c r="H9" s="22"/>
      <c r="I9" s="22"/>
      <c r="J9" s="22"/>
      <c r="K9" s="22"/>
      <c r="L9" s="23"/>
      <c r="M9" s="23">
        <v>325</v>
      </c>
      <c r="N9" s="23"/>
      <c r="O9" s="23"/>
      <c r="P9" s="23"/>
      <c r="Q9" s="23"/>
      <c r="R9" s="23"/>
      <c r="S9" s="23"/>
      <c r="T9" s="23">
        <v>65</v>
      </c>
      <c r="U9" s="23"/>
      <c r="V9" s="23"/>
      <c r="W9" s="23"/>
      <c r="X9" s="23"/>
      <c r="Y9" s="23"/>
      <c r="Z9" s="23"/>
      <c r="AA9" s="23"/>
      <c r="AB9" s="23">
        <v>260</v>
      </c>
      <c r="AC9" s="22"/>
      <c r="AD9" s="12">
        <f t="shared" ref="AD9:AD20" si="0">D9+F9+H9+J9+L9+N9+P9+R9+T9+V9+X9+Z9+AB9-E9-G9-I9-K9-M9-O9-Q9-S9-U9-W9-Y9-AA9-AC9</f>
        <v>0</v>
      </c>
    </row>
    <row r="10" spans="1:30" ht="12.95" customHeight="1" x14ac:dyDescent="0.2">
      <c r="A10" s="16" t="s">
        <v>18</v>
      </c>
      <c r="B10" s="18" t="s">
        <v>17</v>
      </c>
      <c r="C10" s="14">
        <v>758</v>
      </c>
      <c r="D10" s="13"/>
      <c r="E10" s="13"/>
      <c r="F10" s="13">
        <v>7875</v>
      </c>
      <c r="G10" s="13"/>
      <c r="H10" s="13"/>
      <c r="I10" s="13"/>
      <c r="J10" s="13"/>
      <c r="K10" s="13"/>
      <c r="L10" s="23"/>
      <c r="M10" s="23"/>
      <c r="N10" s="23"/>
      <c r="O10" s="23"/>
      <c r="P10" s="23"/>
      <c r="Q10" s="23"/>
      <c r="R10" s="23"/>
      <c r="S10" s="23">
        <v>1575</v>
      </c>
      <c r="T10" s="23"/>
      <c r="U10" s="23"/>
      <c r="V10" s="23"/>
      <c r="W10" s="23"/>
      <c r="X10" s="23"/>
      <c r="Y10" s="23">
        <v>6300</v>
      </c>
      <c r="Z10" s="23"/>
      <c r="AA10" s="23"/>
      <c r="AB10" s="23"/>
      <c r="AC10" s="22"/>
      <c r="AD10" s="12">
        <f t="shared" si="0"/>
        <v>0</v>
      </c>
    </row>
    <row r="11" spans="1:30" ht="12.95" customHeight="1" x14ac:dyDescent="0.2">
      <c r="A11" s="16" t="s">
        <v>16</v>
      </c>
      <c r="B11" s="18" t="s">
        <v>15</v>
      </c>
      <c r="C11" s="14">
        <v>759</v>
      </c>
      <c r="D11" s="17"/>
      <c r="E11" s="17"/>
      <c r="F11" s="17"/>
      <c r="G11" s="17"/>
      <c r="H11" s="17"/>
      <c r="I11" s="17"/>
      <c r="J11" s="17"/>
      <c r="K11" s="17"/>
      <c r="L11" s="24"/>
      <c r="M11" s="24"/>
      <c r="N11" s="24"/>
      <c r="O11" s="24">
        <v>13500</v>
      </c>
      <c r="P11" s="24"/>
      <c r="Q11" s="24"/>
      <c r="R11" s="24"/>
      <c r="S11" s="24"/>
      <c r="T11" s="24">
        <v>2700</v>
      </c>
      <c r="U11" s="24"/>
      <c r="V11" s="24"/>
      <c r="W11" s="24"/>
      <c r="X11" s="24"/>
      <c r="Y11" s="24"/>
      <c r="Z11" s="24">
        <v>10800</v>
      </c>
      <c r="AA11" s="24"/>
      <c r="AB11" s="24"/>
      <c r="AC11" s="17"/>
      <c r="AD11" s="12">
        <f t="shared" si="0"/>
        <v>0</v>
      </c>
    </row>
    <row r="12" spans="1:30" ht="12.95" customHeight="1" x14ac:dyDescent="0.2">
      <c r="A12" s="16" t="s">
        <v>14</v>
      </c>
      <c r="B12" s="18" t="s">
        <v>13</v>
      </c>
      <c r="C12" s="14">
        <v>760</v>
      </c>
      <c r="D12" s="13"/>
      <c r="E12" s="13"/>
      <c r="F12" s="13"/>
      <c r="G12" s="13">
        <v>7875</v>
      </c>
      <c r="H12" s="13"/>
      <c r="I12" s="13"/>
      <c r="J12" s="13"/>
      <c r="K12" s="13"/>
      <c r="L12" s="23">
        <v>7875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2"/>
      <c r="AD12" s="12">
        <f t="shared" si="0"/>
        <v>0</v>
      </c>
    </row>
    <row r="13" spans="1:30" ht="12.95" customHeight="1" x14ac:dyDescent="0.2">
      <c r="A13" s="16" t="s">
        <v>12</v>
      </c>
      <c r="B13" s="15" t="s">
        <v>11</v>
      </c>
      <c r="C13" s="14">
        <v>761</v>
      </c>
      <c r="D13" s="13"/>
      <c r="E13" s="13"/>
      <c r="F13" s="13"/>
      <c r="G13" s="13"/>
      <c r="H13" s="13"/>
      <c r="I13" s="13"/>
      <c r="J13" s="13"/>
      <c r="K13" s="13"/>
      <c r="L13" s="23"/>
      <c r="M13" s="23">
        <v>4125</v>
      </c>
      <c r="N13" s="23"/>
      <c r="O13" s="23"/>
      <c r="P13" s="23"/>
      <c r="Q13" s="23"/>
      <c r="R13" s="23"/>
      <c r="S13" s="23"/>
      <c r="T13" s="23">
        <v>825</v>
      </c>
      <c r="U13" s="23"/>
      <c r="V13" s="23"/>
      <c r="W13" s="23"/>
      <c r="X13" s="23"/>
      <c r="Y13" s="23"/>
      <c r="Z13" s="23"/>
      <c r="AA13" s="23"/>
      <c r="AB13" s="23">
        <v>3300</v>
      </c>
      <c r="AC13" s="22"/>
      <c r="AD13" s="12">
        <f t="shared" si="0"/>
        <v>0</v>
      </c>
    </row>
    <row r="14" spans="1:30" ht="12.95" customHeight="1" x14ac:dyDescent="0.2">
      <c r="A14" s="16" t="s">
        <v>10</v>
      </c>
      <c r="B14" s="20" t="s">
        <v>9</v>
      </c>
      <c r="C14" s="14">
        <v>762</v>
      </c>
      <c r="D14" s="17"/>
      <c r="E14" s="17"/>
      <c r="F14" s="17"/>
      <c r="G14" s="17"/>
      <c r="H14" s="17">
        <v>11750</v>
      </c>
      <c r="I14" s="17"/>
      <c r="J14" s="17"/>
      <c r="K14" s="17"/>
      <c r="L14" s="24"/>
      <c r="M14" s="24"/>
      <c r="N14" s="24"/>
      <c r="O14" s="24"/>
      <c r="P14" s="24"/>
      <c r="Q14" s="24"/>
      <c r="R14" s="24"/>
      <c r="S14" s="24">
        <v>2350</v>
      </c>
      <c r="T14" s="24"/>
      <c r="U14" s="24"/>
      <c r="V14" s="24"/>
      <c r="W14" s="24"/>
      <c r="X14" s="24"/>
      <c r="Y14" s="24">
        <v>9400</v>
      </c>
      <c r="Z14" s="24"/>
      <c r="AA14" s="24"/>
      <c r="AB14" s="24"/>
      <c r="AC14" s="17"/>
      <c r="AD14" s="12">
        <f t="shared" si="0"/>
        <v>0</v>
      </c>
    </row>
    <row r="15" spans="1:30" ht="12.95" customHeight="1" x14ac:dyDescent="0.2">
      <c r="A15" s="16" t="s">
        <v>8</v>
      </c>
      <c r="B15" s="15" t="s">
        <v>7</v>
      </c>
      <c r="C15" s="14">
        <v>763</v>
      </c>
      <c r="D15" s="13"/>
      <c r="E15" s="13"/>
      <c r="F15" s="13"/>
      <c r="G15" s="13"/>
      <c r="H15" s="13"/>
      <c r="I15" s="13"/>
      <c r="J15" s="13"/>
      <c r="K15" s="13"/>
      <c r="L15" s="23"/>
      <c r="M15" s="23">
        <v>13500</v>
      </c>
      <c r="N15" s="23">
        <v>13500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2"/>
      <c r="AD15" s="12">
        <f t="shared" si="0"/>
        <v>0</v>
      </c>
    </row>
    <row r="16" spans="1:30" ht="12.95" customHeight="1" x14ac:dyDescent="0.2">
      <c r="A16" s="21" t="s">
        <v>6</v>
      </c>
      <c r="B16" s="20" t="s">
        <v>5</v>
      </c>
      <c r="C16" s="14">
        <v>764</v>
      </c>
      <c r="D16" s="13">
        <v>21400</v>
      </c>
      <c r="E16" s="13"/>
      <c r="F16" s="13"/>
      <c r="G16" s="13"/>
      <c r="H16" s="13"/>
      <c r="I16" s="13"/>
      <c r="J16" s="13"/>
      <c r="K16" s="13"/>
      <c r="L16" s="19"/>
      <c r="M16" s="19"/>
      <c r="N16" s="19"/>
      <c r="O16" s="19"/>
      <c r="P16" s="19"/>
      <c r="Q16" s="19">
        <v>26750</v>
      </c>
      <c r="R16" s="19"/>
      <c r="S16" s="19"/>
      <c r="T16" s="19">
        <v>5350</v>
      </c>
      <c r="U16" s="19"/>
      <c r="V16" s="19"/>
      <c r="W16" s="19"/>
      <c r="X16" s="19"/>
      <c r="Y16" s="19"/>
      <c r="Z16" s="19"/>
      <c r="AA16" s="19"/>
      <c r="AB16" s="19"/>
      <c r="AC16" s="13"/>
      <c r="AD16" s="12">
        <f t="shared" si="0"/>
        <v>0</v>
      </c>
    </row>
    <row r="17" spans="1:30" ht="12.95" customHeight="1" x14ac:dyDescent="0.2">
      <c r="A17" s="16" t="s">
        <v>1</v>
      </c>
      <c r="B17" s="18" t="s">
        <v>4</v>
      </c>
      <c r="C17" s="14">
        <v>765</v>
      </c>
      <c r="D17" s="17"/>
      <c r="E17" s="17"/>
      <c r="F17" s="17"/>
      <c r="G17" s="17"/>
      <c r="H17" s="17"/>
      <c r="I17" s="17"/>
      <c r="J17" s="17">
        <v>13800</v>
      </c>
      <c r="K17" s="17"/>
      <c r="L17" s="17">
        <v>29500</v>
      </c>
      <c r="M17" s="17"/>
      <c r="N17" s="17"/>
      <c r="O17" s="17"/>
      <c r="P17" s="17"/>
      <c r="Q17" s="17"/>
      <c r="R17" s="17"/>
      <c r="S17" s="17">
        <f>43300-Y17</f>
        <v>8660</v>
      </c>
      <c r="T17" s="17"/>
      <c r="U17" s="17"/>
      <c r="V17" s="17"/>
      <c r="W17" s="17"/>
      <c r="X17" s="17"/>
      <c r="Y17" s="17">
        <f>43300/1.25</f>
        <v>34640</v>
      </c>
      <c r="Z17" s="17"/>
      <c r="AA17" s="17"/>
      <c r="AB17" s="17"/>
      <c r="AC17" s="17"/>
      <c r="AD17" s="12">
        <f t="shared" si="0"/>
        <v>0</v>
      </c>
    </row>
    <row r="18" spans="1:30" ht="12.95" customHeight="1" x14ac:dyDescent="0.2">
      <c r="A18" s="16" t="s">
        <v>1</v>
      </c>
      <c r="B18" s="15" t="s">
        <v>3</v>
      </c>
      <c r="C18" s="14">
        <v>766</v>
      </c>
      <c r="D18" s="13"/>
      <c r="E18" s="13"/>
      <c r="F18" s="13"/>
      <c r="G18" s="13"/>
      <c r="H18" s="13"/>
      <c r="I18" s="13"/>
      <c r="J18" s="13"/>
      <c r="K18" s="13">
        <v>10000</v>
      </c>
      <c r="L18" s="13">
        <v>10000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2">
        <f t="shared" si="0"/>
        <v>0</v>
      </c>
    </row>
    <row r="19" spans="1:30" ht="12.95" customHeight="1" x14ac:dyDescent="0.2">
      <c r="A19" s="16" t="s">
        <v>1</v>
      </c>
      <c r="B19" s="15" t="s">
        <v>2</v>
      </c>
      <c r="C19" s="14">
        <v>767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>
        <f>S10+S14+S17</f>
        <v>12585</v>
      </c>
      <c r="S19" s="13"/>
      <c r="T19" s="13"/>
      <c r="U19" s="13"/>
      <c r="V19" s="13"/>
      <c r="W19" s="13">
        <f>R19</f>
        <v>12585</v>
      </c>
      <c r="X19" s="13"/>
      <c r="Y19" s="13"/>
      <c r="Z19" s="13"/>
      <c r="AA19" s="13"/>
      <c r="AB19" s="13"/>
      <c r="AC19" s="13"/>
      <c r="AD19" s="12">
        <f t="shared" si="0"/>
        <v>0</v>
      </c>
    </row>
    <row r="20" spans="1:30" ht="12.95" customHeight="1" x14ac:dyDescent="0.2">
      <c r="A20" s="11" t="s">
        <v>1</v>
      </c>
      <c r="B20" s="10" t="s">
        <v>0</v>
      </c>
      <c r="C20" s="9">
        <v>767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>
        <f>T9+T11+T13+T16</f>
        <v>8940</v>
      </c>
      <c r="V20" s="8">
        <f>U20</f>
        <v>8940</v>
      </c>
      <c r="W20" s="8"/>
      <c r="X20" s="8"/>
      <c r="Y20" s="8"/>
      <c r="Z20" s="8"/>
      <c r="AA20" s="8"/>
      <c r="AB20" s="8"/>
      <c r="AC20" s="8"/>
      <c r="AD20" s="7">
        <f t="shared" si="0"/>
        <v>0</v>
      </c>
    </row>
    <row r="23" spans="1:30" s="3" customFormat="1" ht="12" x14ac:dyDescent="0.2">
      <c r="A23" s="6"/>
      <c r="B23" s="5"/>
      <c r="AD23" s="2"/>
    </row>
    <row r="24" spans="1:30" s="3" customFormat="1" ht="12" x14ac:dyDescent="0.2">
      <c r="B24" s="4"/>
      <c r="AD24" s="2"/>
    </row>
  </sheetData>
  <mergeCells count="22">
    <mergeCell ref="X8:Y8"/>
    <mergeCell ref="Z8:AA8"/>
    <mergeCell ref="AB8:AC8"/>
    <mergeCell ref="X7:Y7"/>
    <mergeCell ref="Z7:AA7"/>
    <mergeCell ref="AB7:AC7"/>
    <mergeCell ref="F8:G8"/>
    <mergeCell ref="P7:Q7"/>
    <mergeCell ref="R7:S7"/>
    <mergeCell ref="T7:U7"/>
    <mergeCell ref="V7:W7"/>
    <mergeCell ref="F7:G7"/>
    <mergeCell ref="H7:I7"/>
    <mergeCell ref="L7:M7"/>
    <mergeCell ref="N7:O7"/>
    <mergeCell ref="H8:I8"/>
    <mergeCell ref="L8:M8"/>
    <mergeCell ref="N8:O8"/>
    <mergeCell ref="P8:Q8"/>
    <mergeCell ref="R8:S8"/>
    <mergeCell ref="V8:W8"/>
    <mergeCell ref="T8:U8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1"/>
  <sheetViews>
    <sheetView workbookViewId="0">
      <selection activeCell="A4" sqref="A4"/>
    </sheetView>
  </sheetViews>
  <sheetFormatPr baseColWidth="10" defaultRowHeight="15" x14ac:dyDescent="0.25"/>
  <cols>
    <col min="1" max="1" width="20.5703125" bestFit="1" customWidth="1"/>
  </cols>
  <sheetData>
    <row r="4" spans="1:7" x14ac:dyDescent="0.25">
      <c r="A4" s="106" t="s">
        <v>95</v>
      </c>
    </row>
    <row r="6" spans="1:7" ht="15.75" x14ac:dyDescent="0.25">
      <c r="A6" s="89"/>
      <c r="B6" s="90">
        <v>2700</v>
      </c>
      <c r="C6" s="90"/>
      <c r="D6" s="91">
        <v>2710</v>
      </c>
      <c r="E6" s="92"/>
      <c r="F6" s="93">
        <v>2740</v>
      </c>
      <c r="G6" s="94"/>
    </row>
    <row r="7" spans="1:7" ht="15.75" x14ac:dyDescent="0.25">
      <c r="A7" s="89"/>
      <c r="B7" s="95" t="s">
        <v>43</v>
      </c>
      <c r="C7" s="95"/>
      <c r="D7" s="96" t="s">
        <v>44</v>
      </c>
      <c r="E7" s="97"/>
      <c r="F7" s="98" t="s">
        <v>45</v>
      </c>
      <c r="G7" s="99"/>
    </row>
    <row r="8" spans="1:7" ht="15.75" x14ac:dyDescent="0.25">
      <c r="A8" s="36" t="s">
        <v>46</v>
      </c>
      <c r="B8" s="40"/>
      <c r="C8" s="36"/>
      <c r="D8" s="36"/>
      <c r="E8" s="36"/>
      <c r="F8" s="36"/>
      <c r="G8" s="37">
        <v>44000</v>
      </c>
    </row>
    <row r="9" spans="1:7" ht="15.75" x14ac:dyDescent="0.25">
      <c r="A9" s="36" t="s">
        <v>47</v>
      </c>
      <c r="B9" s="40"/>
      <c r="C9" s="38">
        <v>80000</v>
      </c>
      <c r="D9" s="38">
        <v>55000</v>
      </c>
      <c r="E9" s="36"/>
      <c r="F9" s="36"/>
      <c r="G9" s="39"/>
    </row>
    <row r="10" spans="1:7" ht="15.75" x14ac:dyDescent="0.25">
      <c r="A10" s="36" t="s">
        <v>48</v>
      </c>
      <c r="B10" s="40"/>
      <c r="C10" s="38">
        <v>85000</v>
      </c>
      <c r="D10" s="38">
        <v>65000</v>
      </c>
      <c r="E10" s="36"/>
      <c r="F10" s="38">
        <v>44000</v>
      </c>
      <c r="G10" s="39"/>
    </row>
    <row r="11" spans="1:7" ht="15.75" x14ac:dyDescent="0.25">
      <c r="A11" s="36" t="s">
        <v>49</v>
      </c>
      <c r="B11" s="41">
        <v>165000</v>
      </c>
      <c r="C11" s="36"/>
      <c r="D11" s="36"/>
      <c r="E11" s="36"/>
      <c r="F11" s="36"/>
      <c r="G11" s="37">
        <v>165000</v>
      </c>
    </row>
    <row r="12" spans="1:7" ht="15.75" x14ac:dyDescent="0.25">
      <c r="A12" s="36" t="s">
        <v>49</v>
      </c>
      <c r="B12" s="40"/>
      <c r="C12" s="36"/>
      <c r="D12" s="36"/>
      <c r="E12" s="38">
        <v>120000</v>
      </c>
      <c r="F12" s="38">
        <v>120000</v>
      </c>
      <c r="G12" s="39"/>
    </row>
    <row r="13" spans="1:7" ht="15.75" x14ac:dyDescent="0.25">
      <c r="A13" s="36" t="s">
        <v>50</v>
      </c>
      <c r="B13" s="43"/>
      <c r="C13" s="44">
        <v>84000</v>
      </c>
      <c r="D13" s="44">
        <v>57000</v>
      </c>
      <c r="E13" s="45"/>
      <c r="F13" s="45"/>
      <c r="G13" s="46"/>
    </row>
    <row r="14" spans="1:7" ht="15.75" x14ac:dyDescent="0.25">
      <c r="A14" s="36" t="s">
        <v>51</v>
      </c>
      <c r="B14" s="43"/>
      <c r="C14" s="45"/>
      <c r="D14" s="45"/>
      <c r="E14" s="45"/>
      <c r="F14" s="44">
        <v>45000</v>
      </c>
      <c r="G14" s="46"/>
    </row>
    <row r="15" spans="1:7" ht="15.75" x14ac:dyDescent="0.25">
      <c r="A15" s="36" t="s">
        <v>52</v>
      </c>
      <c r="B15" s="43"/>
      <c r="C15" s="44">
        <v>80000</v>
      </c>
      <c r="D15" s="44">
        <v>70000</v>
      </c>
      <c r="E15" s="45"/>
      <c r="F15" s="45"/>
      <c r="G15" s="46"/>
    </row>
    <row r="16" spans="1:7" ht="15.75" x14ac:dyDescent="0.25">
      <c r="A16" s="36" t="s">
        <v>53</v>
      </c>
      <c r="B16" s="47">
        <v>164000</v>
      </c>
      <c r="C16" s="45"/>
      <c r="D16" s="45"/>
      <c r="E16" s="45"/>
      <c r="F16" s="45"/>
      <c r="G16" s="48">
        <v>164000</v>
      </c>
    </row>
    <row r="17" spans="1:12" ht="15.75" x14ac:dyDescent="0.25">
      <c r="A17" s="36" t="s">
        <v>53</v>
      </c>
      <c r="B17" s="43"/>
      <c r="C17" s="45"/>
      <c r="D17" s="45"/>
      <c r="E17" s="44">
        <v>127000</v>
      </c>
      <c r="F17" s="44">
        <v>127000</v>
      </c>
      <c r="G17" s="46"/>
    </row>
    <row r="18" spans="1:12" x14ac:dyDescent="0.25">
      <c r="A18" s="42"/>
    </row>
    <row r="19" spans="1:12" x14ac:dyDescent="0.25">
      <c r="A19" s="42"/>
    </row>
    <row r="21" spans="1:12" x14ac:dyDescent="0.25">
      <c r="L21" s="49">
        <f>G16-F17</f>
        <v>37000</v>
      </c>
    </row>
  </sheetData>
  <mergeCells count="7">
    <mergeCell ref="A6:A7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3"/>
  <sheetViews>
    <sheetView workbookViewId="0">
      <selection activeCell="B14" sqref="B14"/>
    </sheetView>
  </sheetViews>
  <sheetFormatPr baseColWidth="10" defaultColWidth="8" defaultRowHeight="15" x14ac:dyDescent="0.2"/>
  <cols>
    <col min="1" max="1" width="7" style="50" customWidth="1"/>
    <col min="2" max="2" width="52.5703125" style="50" customWidth="1"/>
    <col min="3" max="4" width="12.7109375" style="50" customWidth="1"/>
    <col min="5" max="16384" width="8" style="50"/>
  </cols>
  <sheetData>
    <row r="5" spans="1:4" ht="20.100000000000001" customHeight="1" x14ac:dyDescent="0.2">
      <c r="A5" s="35" t="s">
        <v>96</v>
      </c>
    </row>
    <row r="6" spans="1:4" ht="20.100000000000001" customHeight="1" x14ac:dyDescent="0.25">
      <c r="A6" s="58"/>
      <c r="B6" s="57"/>
      <c r="C6" s="100">
        <v>2740</v>
      </c>
      <c r="D6" s="101"/>
    </row>
    <row r="7" spans="1:4" ht="20.100000000000001" customHeight="1" x14ac:dyDescent="0.25">
      <c r="A7" s="51" t="s">
        <v>35</v>
      </c>
      <c r="B7" s="56" t="s">
        <v>34</v>
      </c>
      <c r="C7" s="102" t="s">
        <v>24</v>
      </c>
      <c r="D7" s="103"/>
    </row>
    <row r="8" spans="1:4" ht="20.100000000000001" customHeight="1" x14ac:dyDescent="0.25">
      <c r="A8" s="53" t="s">
        <v>56</v>
      </c>
      <c r="B8" s="59" t="s">
        <v>57</v>
      </c>
      <c r="C8" s="55"/>
      <c r="D8" s="54">
        <v>17000</v>
      </c>
    </row>
    <row r="9" spans="1:4" ht="20.100000000000001" customHeight="1" x14ac:dyDescent="0.25">
      <c r="A9" s="53" t="s">
        <v>55</v>
      </c>
      <c r="B9" s="59" t="s">
        <v>58</v>
      </c>
      <c r="C9" s="60">
        <v>17000</v>
      </c>
      <c r="D9" s="60"/>
    </row>
    <row r="10" spans="1:4" ht="20.100000000000001" customHeight="1" x14ac:dyDescent="0.25">
      <c r="A10" s="53" t="s">
        <v>54</v>
      </c>
      <c r="B10" s="59" t="s">
        <v>59</v>
      </c>
      <c r="C10" s="60">
        <v>54500</v>
      </c>
      <c r="D10" s="60"/>
    </row>
    <row r="11" spans="1:4" ht="20.100000000000001" customHeight="1" x14ac:dyDescent="0.25">
      <c r="A11" s="51" t="s">
        <v>54</v>
      </c>
      <c r="B11" s="61" t="s">
        <v>60</v>
      </c>
      <c r="C11" s="62"/>
      <c r="D11" s="62">
        <v>87600</v>
      </c>
    </row>
    <row r="12" spans="1:4" ht="20.100000000000001" customHeight="1" x14ac:dyDescent="0.2">
      <c r="B12" s="63"/>
      <c r="C12" s="63"/>
      <c r="D12" s="63"/>
    </row>
    <row r="13" spans="1:4" ht="20.100000000000001" customHeight="1" x14ac:dyDescent="0.2"/>
  </sheetData>
  <mergeCells count="2">
    <mergeCell ref="C6:D6"/>
    <mergeCell ref="C7:D7"/>
  </mergeCells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19"/>
  <sheetViews>
    <sheetView workbookViewId="0">
      <selection activeCell="A6" sqref="A6"/>
    </sheetView>
  </sheetViews>
  <sheetFormatPr baseColWidth="10" defaultColWidth="8" defaultRowHeight="12.75" x14ac:dyDescent="0.2"/>
  <cols>
    <col min="1" max="1" width="6.85546875" style="1" customWidth="1"/>
    <col min="2" max="2" width="26" style="1" bestFit="1" customWidth="1"/>
    <col min="3" max="3" width="6.7109375" style="1" customWidth="1"/>
    <col min="4" max="19" width="10.28515625" style="1" customWidth="1"/>
    <col min="20" max="16384" width="8" style="1"/>
  </cols>
  <sheetData>
    <row r="5" spans="1:19" x14ac:dyDescent="0.2">
      <c r="A5" s="35" t="s">
        <v>97</v>
      </c>
    </row>
    <row r="6" spans="1:19" x14ac:dyDescent="0.2">
      <c r="A6" s="105"/>
    </row>
    <row r="7" spans="1:19" ht="12.95" customHeight="1" x14ac:dyDescent="0.2">
      <c r="A7" s="34" t="s">
        <v>65</v>
      </c>
      <c r="B7" s="33"/>
      <c r="C7" s="29" t="s">
        <v>37</v>
      </c>
      <c r="D7" s="85">
        <v>15001</v>
      </c>
      <c r="E7" s="86"/>
      <c r="F7" s="85">
        <v>15002</v>
      </c>
      <c r="G7" s="83"/>
      <c r="H7" s="85">
        <v>1920</v>
      </c>
      <c r="I7" s="86"/>
      <c r="J7" s="85">
        <v>24001</v>
      </c>
      <c r="K7" s="83"/>
      <c r="L7" s="84" t="s">
        <v>39</v>
      </c>
      <c r="M7" s="83"/>
      <c r="N7" s="84" t="s">
        <v>40</v>
      </c>
      <c r="O7" s="83"/>
      <c r="P7" s="84" t="s">
        <v>41</v>
      </c>
      <c r="Q7" s="83"/>
      <c r="R7" s="88">
        <v>4300</v>
      </c>
      <c r="S7" s="83"/>
    </row>
    <row r="8" spans="1:19" ht="12.95" customHeight="1" x14ac:dyDescent="0.2">
      <c r="A8" s="28" t="s">
        <v>35</v>
      </c>
      <c r="B8" s="10" t="s">
        <v>34</v>
      </c>
      <c r="C8" s="9" t="s">
        <v>33</v>
      </c>
      <c r="D8" s="104" t="s">
        <v>64</v>
      </c>
      <c r="E8" s="81"/>
      <c r="F8" s="80" t="s">
        <v>63</v>
      </c>
      <c r="G8" s="81"/>
      <c r="H8" s="80" t="s">
        <v>62</v>
      </c>
      <c r="I8" s="81"/>
      <c r="J8" s="80" t="s">
        <v>61</v>
      </c>
      <c r="K8" s="81"/>
      <c r="L8" s="80" t="s">
        <v>25</v>
      </c>
      <c r="M8" s="81"/>
      <c r="N8" s="80" t="s">
        <v>25</v>
      </c>
      <c r="O8" s="81"/>
      <c r="P8" s="80" t="s">
        <v>23</v>
      </c>
      <c r="Q8" s="81"/>
      <c r="R8" s="80" t="s">
        <v>22</v>
      </c>
      <c r="S8" s="81"/>
    </row>
    <row r="9" spans="1:19" ht="12.95" customHeight="1" x14ac:dyDescent="0.2">
      <c r="A9" s="66">
        <v>41975</v>
      </c>
      <c r="B9" s="18" t="s">
        <v>67</v>
      </c>
      <c r="C9" s="14">
        <v>200</v>
      </c>
      <c r="D9" s="22"/>
      <c r="E9" s="22">
        <v>19600</v>
      </c>
      <c r="F9" s="22"/>
      <c r="G9" s="22"/>
      <c r="H9" s="22">
        <v>19600</v>
      </c>
      <c r="I9" s="22"/>
      <c r="J9" s="23"/>
      <c r="K9" s="23"/>
      <c r="L9" s="23"/>
      <c r="M9" s="23"/>
      <c r="N9" s="23"/>
      <c r="O9" s="23"/>
      <c r="P9" s="23"/>
      <c r="Q9" s="23"/>
      <c r="R9" s="23"/>
      <c r="S9" s="22"/>
    </row>
    <row r="10" spans="1:19" ht="12.95" customHeight="1" x14ac:dyDescent="0.2">
      <c r="A10" s="64"/>
      <c r="B10" s="18" t="s">
        <v>66</v>
      </c>
      <c r="C10" s="14"/>
      <c r="D10" s="13"/>
      <c r="E10" s="13">
        <v>400</v>
      </c>
      <c r="F10" s="13"/>
      <c r="G10" s="13"/>
      <c r="H10" s="13"/>
      <c r="I10" s="13"/>
      <c r="J10" s="23"/>
      <c r="K10" s="23"/>
      <c r="L10" s="23">
        <v>80</v>
      </c>
      <c r="M10" s="23"/>
      <c r="N10" s="23"/>
      <c r="O10" s="23"/>
      <c r="P10" s="23">
        <v>320</v>
      </c>
      <c r="Q10" s="23"/>
      <c r="R10" s="23"/>
      <c r="S10" s="22"/>
    </row>
    <row r="11" spans="1:19" ht="12.95" customHeight="1" x14ac:dyDescent="0.2">
      <c r="A11" s="67">
        <v>41978</v>
      </c>
      <c r="B11" s="18" t="s">
        <v>68</v>
      </c>
      <c r="C11" s="14">
        <v>203</v>
      </c>
      <c r="D11" s="17"/>
      <c r="E11" s="17"/>
      <c r="F11" s="17"/>
      <c r="G11" s="17"/>
      <c r="H11" s="17"/>
      <c r="I11" s="17"/>
      <c r="J11" s="24"/>
      <c r="K11" s="24">
        <v>225000</v>
      </c>
      <c r="L11" s="24"/>
      <c r="M11" s="24"/>
      <c r="N11" s="24">
        <v>45000</v>
      </c>
      <c r="O11" s="24"/>
      <c r="P11" s="24"/>
      <c r="Q11" s="24"/>
      <c r="R11" s="24">
        <v>180000</v>
      </c>
      <c r="S11" s="17"/>
    </row>
    <row r="12" spans="1:19" ht="12.95" customHeight="1" x14ac:dyDescent="0.2">
      <c r="A12" s="67">
        <v>41981</v>
      </c>
      <c r="B12" s="18" t="s">
        <v>69</v>
      </c>
      <c r="C12" s="14">
        <v>205</v>
      </c>
      <c r="D12" s="13"/>
      <c r="E12" s="13"/>
      <c r="F12" s="13"/>
      <c r="G12" s="13"/>
      <c r="H12" s="13"/>
      <c r="I12" s="13"/>
      <c r="J12" s="23">
        <v>31250</v>
      </c>
      <c r="K12" s="23"/>
      <c r="L12" s="23"/>
      <c r="M12" s="23"/>
      <c r="N12" s="23"/>
      <c r="O12" s="23">
        <v>6250</v>
      </c>
      <c r="P12" s="23"/>
      <c r="Q12" s="23"/>
      <c r="R12" s="23"/>
      <c r="S12" s="22">
        <v>25000</v>
      </c>
    </row>
    <row r="13" spans="1:19" ht="12.95" customHeight="1" x14ac:dyDescent="0.2">
      <c r="A13" s="67">
        <v>41981</v>
      </c>
      <c r="B13" s="15" t="s">
        <v>70</v>
      </c>
      <c r="C13" s="14">
        <v>206</v>
      </c>
      <c r="D13" s="13"/>
      <c r="E13" s="13"/>
      <c r="F13" s="13"/>
      <c r="G13" s="13">
        <v>15000</v>
      </c>
      <c r="H13" s="13">
        <v>15000</v>
      </c>
      <c r="I13" s="13"/>
      <c r="J13" s="23"/>
      <c r="K13" s="23"/>
      <c r="L13" s="23"/>
      <c r="M13" s="23"/>
      <c r="N13" s="23"/>
      <c r="O13" s="23"/>
      <c r="P13" s="23"/>
      <c r="Q13" s="23"/>
      <c r="R13" s="23"/>
      <c r="S13" s="22"/>
    </row>
    <row r="14" spans="1:19" ht="12.95" customHeight="1" x14ac:dyDescent="0.2">
      <c r="A14" s="67">
        <v>41988</v>
      </c>
      <c r="B14" s="18" t="s">
        <v>71</v>
      </c>
      <c r="C14" s="14">
        <v>208</v>
      </c>
      <c r="D14" s="17"/>
      <c r="E14" s="17"/>
      <c r="F14" s="17"/>
      <c r="G14" s="17"/>
      <c r="H14" s="17"/>
      <c r="I14" s="17">
        <v>193750</v>
      </c>
      <c r="J14" s="24">
        <v>193750</v>
      </c>
      <c r="K14" s="24"/>
      <c r="L14" s="24"/>
      <c r="M14" s="24"/>
      <c r="N14" s="24"/>
      <c r="O14" s="24"/>
      <c r="P14" s="24"/>
      <c r="Q14" s="24"/>
      <c r="R14" s="24"/>
      <c r="S14" s="17"/>
    </row>
    <row r="15" spans="1:19" ht="12.95" customHeight="1" x14ac:dyDescent="0.2">
      <c r="A15" s="67">
        <v>41991</v>
      </c>
      <c r="B15" s="15" t="s">
        <v>72</v>
      </c>
      <c r="C15" s="14">
        <v>209</v>
      </c>
      <c r="D15" s="13"/>
      <c r="E15" s="13"/>
      <c r="F15" s="13">
        <v>10000</v>
      </c>
      <c r="G15" s="13"/>
      <c r="H15" s="13"/>
      <c r="I15" s="13"/>
      <c r="J15" s="23"/>
      <c r="K15" s="23"/>
      <c r="L15" s="23"/>
      <c r="M15" s="23">
        <v>2000</v>
      </c>
      <c r="N15" s="23"/>
      <c r="O15" s="23"/>
      <c r="P15" s="23"/>
      <c r="Q15" s="23">
        <v>8000</v>
      </c>
      <c r="R15" s="23"/>
      <c r="S15" s="22"/>
    </row>
    <row r="16" spans="1:19" ht="12.95" customHeight="1" x14ac:dyDescent="0.2">
      <c r="A16" s="65"/>
      <c r="B16" s="18"/>
      <c r="C16" s="14"/>
      <c r="D16" s="13"/>
      <c r="E16" s="13"/>
      <c r="F16" s="13"/>
      <c r="G16" s="13"/>
      <c r="H16" s="13"/>
      <c r="I16" s="13"/>
      <c r="J16" s="19"/>
      <c r="K16" s="19"/>
      <c r="L16" s="19"/>
      <c r="M16" s="19"/>
      <c r="N16" s="19"/>
      <c r="O16" s="19"/>
      <c r="P16" s="19"/>
      <c r="Q16" s="19"/>
      <c r="R16" s="19"/>
      <c r="S16" s="13"/>
    </row>
    <row r="18" spans="1:2" s="3" customFormat="1" ht="12" x14ac:dyDescent="0.2">
      <c r="A18" s="6"/>
      <c r="B18" s="5"/>
    </row>
    <row r="19" spans="1:2" s="3" customFormat="1" ht="12" x14ac:dyDescent="0.2">
      <c r="B19" s="4"/>
    </row>
  </sheetData>
  <mergeCells count="16">
    <mergeCell ref="R8:S8"/>
    <mergeCell ref="D7:E7"/>
    <mergeCell ref="F7:G7"/>
    <mergeCell ref="H7:I7"/>
    <mergeCell ref="J7:K7"/>
    <mergeCell ref="L7:M7"/>
    <mergeCell ref="N7:O7"/>
    <mergeCell ref="P7:Q7"/>
    <mergeCell ref="R7:S7"/>
    <mergeCell ref="D8:E8"/>
    <mergeCell ref="F8:G8"/>
    <mergeCell ref="H8:I8"/>
    <mergeCell ref="J8:K8"/>
    <mergeCell ref="L8:M8"/>
    <mergeCell ref="N8:O8"/>
    <mergeCell ref="P8:Q8"/>
  </mergeCells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18"/>
  <sheetViews>
    <sheetView workbookViewId="0">
      <selection activeCell="B17" sqref="B17"/>
    </sheetView>
  </sheetViews>
  <sheetFormatPr baseColWidth="10" defaultColWidth="8" defaultRowHeight="12.75" x14ac:dyDescent="0.2"/>
  <cols>
    <col min="1" max="1" width="6.42578125" style="1" customWidth="1"/>
    <col min="2" max="2" width="20.140625" style="1" customWidth="1"/>
    <col min="3" max="3" width="6.7109375" style="1" customWidth="1"/>
    <col min="4" max="17" width="10.28515625" style="1" customWidth="1"/>
    <col min="18" max="16384" width="8" style="1"/>
  </cols>
  <sheetData>
    <row r="5" spans="1:17" x14ac:dyDescent="0.2">
      <c r="A5" s="35" t="s">
        <v>98</v>
      </c>
    </row>
    <row r="6" spans="1:17" x14ac:dyDescent="0.2">
      <c r="A6" s="105"/>
    </row>
    <row r="7" spans="1:17" ht="12.95" customHeight="1" x14ac:dyDescent="0.2">
      <c r="A7" s="34" t="s">
        <v>73</v>
      </c>
      <c r="B7" s="33"/>
      <c r="C7" s="29" t="s">
        <v>37</v>
      </c>
      <c r="D7" s="85">
        <v>15001</v>
      </c>
      <c r="E7" s="86"/>
      <c r="F7" s="85">
        <v>24001</v>
      </c>
      <c r="G7" s="83"/>
      <c r="H7" s="85">
        <v>2380</v>
      </c>
      <c r="I7" s="86"/>
      <c r="J7" s="84" t="s">
        <v>39</v>
      </c>
      <c r="K7" s="83"/>
      <c r="L7" s="84" t="s">
        <v>40</v>
      </c>
      <c r="M7" s="83"/>
      <c r="N7" s="84" t="s">
        <v>41</v>
      </c>
      <c r="O7" s="83"/>
      <c r="P7" s="88">
        <v>4300</v>
      </c>
      <c r="Q7" s="83"/>
    </row>
    <row r="8" spans="1:17" ht="12.95" customHeight="1" x14ac:dyDescent="0.2">
      <c r="A8" s="28" t="s">
        <v>35</v>
      </c>
      <c r="B8" s="10" t="s">
        <v>34</v>
      </c>
      <c r="C8" s="9" t="s">
        <v>33</v>
      </c>
      <c r="D8" s="104" t="s">
        <v>74</v>
      </c>
      <c r="E8" s="81"/>
      <c r="F8" s="80" t="s">
        <v>75</v>
      </c>
      <c r="G8" s="81"/>
      <c r="H8" s="80" t="s">
        <v>28</v>
      </c>
      <c r="I8" s="81"/>
      <c r="J8" s="80" t="s">
        <v>25</v>
      </c>
      <c r="K8" s="81"/>
      <c r="L8" s="80" t="s">
        <v>25</v>
      </c>
      <c r="M8" s="81"/>
      <c r="N8" s="80" t="s">
        <v>23</v>
      </c>
      <c r="O8" s="81"/>
      <c r="P8" s="80" t="s">
        <v>22</v>
      </c>
      <c r="Q8" s="81"/>
    </row>
    <row r="9" spans="1:17" ht="12.95" customHeight="1" x14ac:dyDescent="0.2">
      <c r="A9" s="16" t="s">
        <v>76</v>
      </c>
      <c r="B9" s="18" t="s">
        <v>77</v>
      </c>
      <c r="C9" s="14"/>
      <c r="D9" s="22">
        <v>13000</v>
      </c>
      <c r="E9" s="22"/>
      <c r="F9" s="22"/>
      <c r="G9" s="22"/>
      <c r="H9" s="22"/>
      <c r="I9" s="22"/>
      <c r="J9" s="23"/>
      <c r="K9" s="23">
        <v>2600</v>
      </c>
      <c r="L9" s="23"/>
      <c r="M9" s="23"/>
      <c r="N9" s="23"/>
      <c r="O9" s="23">
        <v>10400</v>
      </c>
      <c r="P9" s="23"/>
      <c r="Q9" s="22"/>
    </row>
    <row r="10" spans="1:17" ht="12.95" customHeight="1" x14ac:dyDescent="0.2">
      <c r="A10" s="67" t="s">
        <v>80</v>
      </c>
      <c r="B10" s="18" t="s">
        <v>78</v>
      </c>
      <c r="C10" s="14"/>
      <c r="D10" s="13"/>
      <c r="E10" s="13"/>
      <c r="F10" s="13"/>
      <c r="G10" s="13">
        <v>31250</v>
      </c>
      <c r="H10" s="13"/>
      <c r="I10" s="13"/>
      <c r="J10" s="23"/>
      <c r="K10" s="23"/>
      <c r="L10" s="23">
        <v>6250</v>
      </c>
      <c r="M10" s="23"/>
      <c r="N10" s="23"/>
      <c r="O10" s="23"/>
      <c r="P10" s="23">
        <v>25000</v>
      </c>
      <c r="Q10" s="22"/>
    </row>
    <row r="11" spans="1:17" ht="12.95" customHeight="1" x14ac:dyDescent="0.2">
      <c r="A11" s="64" t="s">
        <v>79</v>
      </c>
      <c r="B11" s="18" t="s">
        <v>81</v>
      </c>
      <c r="C11" s="14"/>
      <c r="D11" s="17"/>
      <c r="E11" s="17"/>
      <c r="F11" s="17">
        <v>30312</v>
      </c>
      <c r="G11" s="17"/>
      <c r="H11" s="17"/>
      <c r="I11" s="17">
        <v>30312</v>
      </c>
      <c r="J11" s="24"/>
      <c r="K11" s="24"/>
      <c r="L11" s="24"/>
      <c r="M11" s="24"/>
      <c r="N11" s="24"/>
      <c r="O11" s="24"/>
      <c r="P11" s="24"/>
      <c r="Q11" s="17"/>
    </row>
    <row r="12" spans="1:17" ht="12.95" customHeight="1" x14ac:dyDescent="0.2">
      <c r="A12" s="64" t="s">
        <v>79</v>
      </c>
      <c r="B12" s="18" t="s">
        <v>82</v>
      </c>
      <c r="C12" s="14"/>
      <c r="D12" s="13"/>
      <c r="E12" s="13"/>
      <c r="F12" s="13">
        <v>938</v>
      </c>
      <c r="G12" s="13"/>
      <c r="H12" s="13"/>
      <c r="I12" s="13"/>
      <c r="J12" s="23"/>
      <c r="K12" s="23"/>
      <c r="L12" s="23"/>
      <c r="M12" s="23">
        <v>188</v>
      </c>
      <c r="N12" s="23"/>
      <c r="O12" s="23"/>
      <c r="P12" s="23"/>
      <c r="Q12" s="22">
        <v>750</v>
      </c>
    </row>
    <row r="13" spans="1:17" ht="12.95" customHeight="1" x14ac:dyDescent="0.2">
      <c r="A13" s="64" t="s">
        <v>83</v>
      </c>
      <c r="B13" s="15" t="s">
        <v>84</v>
      </c>
      <c r="C13" s="14"/>
      <c r="D13" s="13"/>
      <c r="E13" s="13">
        <v>12740</v>
      </c>
      <c r="F13" s="13"/>
      <c r="G13" s="13"/>
      <c r="H13" s="13">
        <v>12740</v>
      </c>
      <c r="I13" s="13"/>
      <c r="J13" s="23"/>
      <c r="K13" s="23"/>
      <c r="L13" s="23"/>
      <c r="M13" s="23"/>
      <c r="N13" s="23"/>
      <c r="O13" s="23"/>
      <c r="P13" s="23"/>
      <c r="Q13" s="22"/>
    </row>
    <row r="14" spans="1:17" ht="12.95" customHeight="1" x14ac:dyDescent="0.2">
      <c r="A14" s="64"/>
      <c r="B14" s="18" t="s">
        <v>82</v>
      </c>
      <c r="C14" s="14"/>
      <c r="D14" s="17"/>
      <c r="E14" s="17">
        <v>260</v>
      </c>
      <c r="F14" s="17"/>
      <c r="G14" s="17"/>
      <c r="H14" s="17"/>
      <c r="I14" s="17"/>
      <c r="J14" s="24">
        <v>52</v>
      </c>
      <c r="K14" s="24"/>
      <c r="L14" s="24"/>
      <c r="M14" s="24"/>
      <c r="N14" s="24">
        <v>208</v>
      </c>
      <c r="O14" s="24"/>
      <c r="P14" s="24"/>
      <c r="Q14" s="17"/>
    </row>
    <row r="15" spans="1:17" ht="12.95" customHeight="1" x14ac:dyDescent="0.2">
      <c r="A15" s="64"/>
      <c r="B15" s="15"/>
      <c r="C15" s="14"/>
      <c r="D15" s="13"/>
      <c r="E15" s="13"/>
      <c r="F15" s="13"/>
      <c r="G15" s="13"/>
      <c r="H15" s="13"/>
      <c r="I15" s="13"/>
      <c r="J15" s="23"/>
      <c r="K15" s="23"/>
      <c r="L15" s="23"/>
      <c r="M15" s="23"/>
      <c r="N15" s="23"/>
      <c r="O15" s="23"/>
      <c r="P15" s="23"/>
      <c r="Q15" s="22"/>
    </row>
    <row r="17" spans="1:2" s="3" customFormat="1" ht="12" x14ac:dyDescent="0.2">
      <c r="A17" s="6"/>
      <c r="B17" s="5"/>
    </row>
    <row r="18" spans="1:2" s="3" customFormat="1" ht="12" x14ac:dyDescent="0.2">
      <c r="B18" s="4"/>
    </row>
  </sheetData>
  <mergeCells count="14">
    <mergeCell ref="P7:Q7"/>
    <mergeCell ref="D8:E8"/>
    <mergeCell ref="F8:G8"/>
    <mergeCell ref="H8:I8"/>
    <mergeCell ref="J8:K8"/>
    <mergeCell ref="L8:M8"/>
    <mergeCell ref="N8:O8"/>
    <mergeCell ref="P8:Q8"/>
    <mergeCell ref="D7:E7"/>
    <mergeCell ref="F7:G7"/>
    <mergeCell ref="H7:I7"/>
    <mergeCell ref="J7:K7"/>
    <mergeCell ref="L7:M7"/>
    <mergeCell ref="N7:O7"/>
  </mergeCells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6"/>
  <sheetViews>
    <sheetView tabSelected="1" workbookViewId="0">
      <selection activeCell="N9" sqref="N9"/>
    </sheetView>
  </sheetViews>
  <sheetFormatPr baseColWidth="10" defaultColWidth="8" defaultRowHeight="15" x14ac:dyDescent="0.2"/>
  <cols>
    <col min="1" max="1" width="5.85546875" style="50" customWidth="1"/>
    <col min="2" max="2" width="21.28515625" style="50" customWidth="1"/>
    <col min="3" max="3" width="6.85546875" style="50" customWidth="1"/>
    <col min="4" max="9" width="11.28515625" style="50" customWidth="1"/>
    <col min="10" max="13" width="8" style="50"/>
    <col min="14" max="14" width="8.28515625" style="50" bestFit="1" customWidth="1"/>
    <col min="15" max="16384" width="8" style="50"/>
  </cols>
  <sheetData>
    <row r="5" spans="1:14" x14ac:dyDescent="0.2">
      <c r="A5" s="35" t="s">
        <v>99</v>
      </c>
    </row>
    <row r="6" spans="1:14" ht="18" customHeight="1" x14ac:dyDescent="0.2"/>
    <row r="7" spans="1:14" ht="18" customHeight="1" x14ac:dyDescent="0.25">
      <c r="A7" s="58" t="s">
        <v>85</v>
      </c>
      <c r="B7" s="57" t="s">
        <v>100</v>
      </c>
      <c r="C7" s="68" t="s">
        <v>37</v>
      </c>
      <c r="D7" s="100" t="s">
        <v>39</v>
      </c>
      <c r="E7" s="101"/>
      <c r="F7" s="100" t="s">
        <v>40</v>
      </c>
      <c r="G7" s="101"/>
      <c r="H7" s="100">
        <v>2740</v>
      </c>
      <c r="I7" s="101"/>
    </row>
    <row r="8" spans="1:14" ht="18" customHeight="1" x14ac:dyDescent="0.25">
      <c r="A8" s="51" t="s">
        <v>35</v>
      </c>
      <c r="B8" s="56" t="s">
        <v>34</v>
      </c>
      <c r="C8" s="69" t="s">
        <v>33</v>
      </c>
      <c r="D8" s="102" t="s">
        <v>25</v>
      </c>
      <c r="E8" s="103"/>
      <c r="F8" s="102" t="s">
        <v>25</v>
      </c>
      <c r="G8" s="103"/>
      <c r="H8" s="102" t="s">
        <v>24</v>
      </c>
      <c r="I8" s="103"/>
    </row>
    <row r="9" spans="1:14" ht="18" customHeight="1" x14ac:dyDescent="0.25">
      <c r="A9" s="53" t="s">
        <v>86</v>
      </c>
      <c r="B9" s="52" t="s">
        <v>87</v>
      </c>
      <c r="C9" s="70"/>
      <c r="D9" s="55">
        <v>935</v>
      </c>
      <c r="E9" s="55">
        <v>67460</v>
      </c>
      <c r="F9" s="55">
        <v>48500</v>
      </c>
      <c r="G9" s="55">
        <v>400</v>
      </c>
      <c r="H9" s="55">
        <v>15225</v>
      </c>
      <c r="I9" s="54">
        <v>15225</v>
      </c>
      <c r="N9" s="76">
        <f>E9-D9</f>
        <v>66525</v>
      </c>
    </row>
    <row r="10" spans="1:14" ht="18" customHeight="1" x14ac:dyDescent="0.25">
      <c r="A10" s="53" t="s">
        <v>88</v>
      </c>
      <c r="B10" s="52" t="s">
        <v>89</v>
      </c>
      <c r="C10" s="70"/>
      <c r="D10" s="78">
        <v>66525</v>
      </c>
      <c r="E10" s="78"/>
      <c r="F10" s="78"/>
      <c r="G10" s="78"/>
      <c r="H10" s="78"/>
      <c r="I10" s="78">
        <v>66525</v>
      </c>
    </row>
    <row r="11" spans="1:14" ht="18" customHeight="1" x14ac:dyDescent="0.25">
      <c r="A11" s="53" t="s">
        <v>88</v>
      </c>
      <c r="B11" s="71" t="s">
        <v>90</v>
      </c>
      <c r="C11" s="72"/>
      <c r="D11" s="62"/>
      <c r="E11" s="62"/>
      <c r="F11" s="62"/>
      <c r="G11" s="62">
        <f>48100</f>
        <v>48100</v>
      </c>
      <c r="H11" s="62">
        <v>48100</v>
      </c>
      <c r="I11" s="62"/>
    </row>
    <row r="12" spans="1:14" ht="18" customHeight="1" x14ac:dyDescent="0.25">
      <c r="A12" s="53" t="s">
        <v>88</v>
      </c>
      <c r="B12" s="73" t="s">
        <v>91</v>
      </c>
      <c r="D12" s="79">
        <f>SUM(D9:D11)</f>
        <v>67460</v>
      </c>
      <c r="E12" s="79">
        <f t="shared" ref="E12:I12" si="0">SUM(E9:E11)</f>
        <v>67460</v>
      </c>
      <c r="F12" s="79">
        <f t="shared" si="0"/>
        <v>48500</v>
      </c>
      <c r="G12" s="79">
        <f t="shared" si="0"/>
        <v>48500</v>
      </c>
      <c r="H12" s="79">
        <f t="shared" si="0"/>
        <v>63325</v>
      </c>
      <c r="I12" s="79">
        <f t="shared" si="0"/>
        <v>81750</v>
      </c>
      <c r="J12" s="77"/>
    </row>
    <row r="13" spans="1:14" ht="18" customHeight="1" x14ac:dyDescent="0.25">
      <c r="A13" s="53" t="s">
        <v>88</v>
      </c>
      <c r="B13" s="74" t="s">
        <v>92</v>
      </c>
      <c r="D13" s="60"/>
      <c r="E13" s="60"/>
      <c r="F13" s="60"/>
      <c r="G13" s="60"/>
      <c r="H13" s="60"/>
      <c r="I13" s="60"/>
    </row>
    <row r="14" spans="1:14" ht="18" customHeight="1" x14ac:dyDescent="0.25">
      <c r="A14" s="53" t="s">
        <v>88</v>
      </c>
      <c r="B14" s="73" t="s">
        <v>93</v>
      </c>
      <c r="D14" s="62"/>
      <c r="E14" s="62"/>
      <c r="F14" s="62"/>
      <c r="G14" s="62"/>
      <c r="H14" s="62">
        <f>I12-H12</f>
        <v>18425</v>
      </c>
      <c r="I14" s="62"/>
    </row>
    <row r="15" spans="1:14" ht="18" customHeight="1" thickBot="1" x14ac:dyDescent="0.3">
      <c r="B15" s="73"/>
      <c r="D15" s="75"/>
      <c r="E15" s="75"/>
      <c r="F15" s="75"/>
      <c r="G15" s="75"/>
      <c r="H15" s="75"/>
      <c r="I15" s="75"/>
    </row>
    <row r="16" spans="1:14" ht="18" customHeight="1" thickTop="1" x14ac:dyDescent="0.2"/>
  </sheetData>
  <mergeCells count="6">
    <mergeCell ref="D7:E7"/>
    <mergeCell ref="F7:G7"/>
    <mergeCell ref="H7:I7"/>
    <mergeCell ref="D8:E8"/>
    <mergeCell ref="F8:G8"/>
    <mergeCell ref="H8:I8"/>
  </mergeCell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T-4.1</vt:lpstr>
      <vt:lpstr>T-4.2</vt:lpstr>
      <vt:lpstr>T-4.3</vt:lpstr>
      <vt:lpstr>T-4.4</vt:lpstr>
      <vt:lpstr>T-4.5</vt:lpstr>
      <vt:lpstr>T-4.6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2014-09-30T10:04:04Z</dcterms:created>
  <dcterms:modified xsi:type="dcterms:W3CDTF">2014-10-07T14:06:50Z</dcterms:modified>
</cp:coreProperties>
</file>