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/>
  </bookViews>
  <sheets>
    <sheet name="6.1" sheetId="1" r:id="rId1"/>
    <sheet name="6.2" sheetId="2" r:id="rId2"/>
    <sheet name="6.3" sheetId="3" r:id="rId3"/>
    <sheet name="6.4" sheetId="4" r:id="rId4"/>
    <sheet name="6.5" sheetId="5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4" l="1"/>
  <c r="B53" i="4" s="1"/>
  <c r="B54" i="4" s="1"/>
  <c r="B36" i="4"/>
  <c r="B39" i="4" s="1"/>
  <c r="C34" i="4" s="1"/>
  <c r="C36" i="4" s="1"/>
  <c r="C39" i="4" s="1"/>
  <c r="B28" i="4"/>
  <c r="B29" i="4" s="1"/>
  <c r="E23" i="4"/>
  <c r="E22" i="4"/>
  <c r="E14" i="4"/>
  <c r="E15" i="4" s="1"/>
  <c r="E17" i="4" s="1"/>
  <c r="B12" i="4"/>
  <c r="B29" i="3"/>
  <c r="B16" i="3"/>
  <c r="B17" i="3" s="1"/>
  <c r="B18" i="3" s="1"/>
  <c r="B22" i="3" s="1"/>
  <c r="B30" i="3" s="1"/>
  <c r="B12" i="3"/>
  <c r="B12" i="2" l="1"/>
  <c r="B10" i="2"/>
  <c r="B13" i="2" s="1"/>
  <c r="B14" i="2" s="1"/>
  <c r="B17" i="2" s="1"/>
  <c r="B29" i="1"/>
  <c r="B30" i="1" s="1"/>
  <c r="B17" i="1"/>
  <c r="B18" i="1" s="1"/>
  <c r="B16" i="1"/>
  <c r="B11" i="1"/>
  <c r="E21" i="4"/>
  <c r="E24" i="4"/>
  <c r="B17" i="4"/>
  <c r="B18" i="4"/>
</calcChain>
</file>

<file path=xl/sharedStrings.xml><?xml version="1.0" encoding="utf-8"?>
<sst xmlns="http://schemas.openxmlformats.org/spreadsheetml/2006/main" count="122" uniqueCount="70">
  <si>
    <t>Balanse</t>
  </si>
  <si>
    <t>Eiendeler:</t>
  </si>
  <si>
    <t>Anleggsmidler:</t>
  </si>
  <si>
    <t>Inventar</t>
  </si>
  <si>
    <t>Sum anleggsmidler</t>
  </si>
  <si>
    <t>Omløpsmidler:</t>
  </si>
  <si>
    <t>Varelager</t>
  </si>
  <si>
    <t>Kundefordringer</t>
  </si>
  <si>
    <t>Andre fordringer</t>
  </si>
  <si>
    <t>Kontanter og bankinnskudd</t>
  </si>
  <si>
    <t>Sum omløpsmidler</t>
  </si>
  <si>
    <t>Sum eiendeler</t>
  </si>
  <si>
    <t>Egenkapital og gjeld:</t>
  </si>
  <si>
    <t>Egenkapital:</t>
  </si>
  <si>
    <t>Egenkapital</t>
  </si>
  <si>
    <t>Langsiktig gjeld:</t>
  </si>
  <si>
    <t>Banklån</t>
  </si>
  <si>
    <t>Kortsiktig gjeld:</t>
  </si>
  <si>
    <t>Leverandørgjeld</t>
  </si>
  <si>
    <t>Skyldig offentlige avgifter</t>
  </si>
  <si>
    <t>Annen kortsiktig gjeld</t>
  </si>
  <si>
    <t>Sum kortsiktig gjeld</t>
  </si>
  <si>
    <t>Sum egenkapital og gjeld</t>
  </si>
  <si>
    <t>Resultatregnskap</t>
  </si>
  <si>
    <t>Driftsinntekter</t>
  </si>
  <si>
    <t>Varekostnad</t>
  </si>
  <si>
    <t>Lønnskostnader</t>
  </si>
  <si>
    <t>Avskrivninger</t>
  </si>
  <si>
    <t>Andre driftskostnader</t>
  </si>
  <si>
    <t>Sum driftskostnader</t>
  </si>
  <si>
    <t>Driftsresultat</t>
  </si>
  <si>
    <t>+ renteinntekter</t>
  </si>
  <si>
    <t>- rentekostnader</t>
  </si>
  <si>
    <t>Årsoverskudd</t>
  </si>
  <si>
    <t>Varebiler</t>
  </si>
  <si>
    <t>*)</t>
  </si>
  <si>
    <t>Betalbar skattegjeld</t>
  </si>
  <si>
    <t>*) Fremkommer som saldo i beregningen.</t>
  </si>
  <si>
    <t>Varebeholdning</t>
  </si>
  <si>
    <t>Årsresultat</t>
  </si>
  <si>
    <t>Eiendeler</t>
  </si>
  <si>
    <t xml:space="preserve"> -</t>
  </si>
  <si>
    <t>Kortsiktig gjeld</t>
  </si>
  <si>
    <t>Pantelån</t>
  </si>
  <si>
    <t xml:space="preserve"> =</t>
  </si>
  <si>
    <t>3.</t>
  </si>
  <si>
    <t>2050 Egenkapital</t>
  </si>
  <si>
    <t>Inngående balanse</t>
  </si>
  <si>
    <t>Overført fra Petra privat</t>
  </si>
  <si>
    <t>Råbalanse</t>
  </si>
  <si>
    <t>Fra Resultat</t>
  </si>
  <si>
    <t>Til Balanse</t>
  </si>
  <si>
    <t>Egenkapital per 01.01</t>
  </si>
  <si>
    <t>?</t>
  </si>
  <si>
    <t xml:space="preserve"> + overskudd</t>
  </si>
  <si>
    <t xml:space="preserve"> - privatuttak</t>
  </si>
  <si>
    <t xml:space="preserve"> = egenkapital per 31.12</t>
  </si>
  <si>
    <t>4.</t>
  </si>
  <si>
    <t>Varebeholdningen per 01.01</t>
  </si>
  <si>
    <t>varebeholdningen per 31.12</t>
  </si>
  <si>
    <t>Beholdningsøkning</t>
  </si>
  <si>
    <t xml:space="preserve"> + beholdningsøkning</t>
  </si>
  <si>
    <t>Varekjøpet i året</t>
  </si>
  <si>
    <t>Bankinnskudd og kontanter</t>
  </si>
  <si>
    <t>Løsningsforslag 6.1</t>
  </si>
  <si>
    <t>Løsningsforslag 6.2</t>
  </si>
  <si>
    <t>Løsningsforslag 6.3</t>
  </si>
  <si>
    <t>Petra Hansen husflid</t>
  </si>
  <si>
    <t>Løsningsforslag 6.4</t>
  </si>
  <si>
    <t>Løsningsforslag til 6.5 er en egen Word-fil.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</si>
</sst>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kr&quot;\ * #,##0.00_ ;_ &quot;kr&quot;\ * \-#,##0.00_ ;_ &quot;kr&quot;\ * &quot;-&quot;??_ ;_ @_ "/>
    <numFmt numFmtId="164" formatCode="_(&quot;kr&quot;\ * #,##0_);_(&quot;kr&quot;\ * \(#,##0\);_(&quot;kr&quot;\ * &quot;-&quot;_);_(@_)"/>
    <numFmt numFmtId="165" formatCode="_ &quot;kr&quot;\ * #,##0_ ;_ &quot;kr&quot;\ * \-#,##0_ ;_ &quot;kr&quot;\ * &quot;-&quot;??_ ;_ @_ 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quotePrefix="1" applyFont="1" applyAlignment="1">
      <alignment horizontal="left"/>
    </xf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164" fontId="0" fillId="0" borderId="1" xfId="0" applyNumberFormat="1" applyBorder="1"/>
    <xf numFmtId="164" fontId="0" fillId="0" borderId="2" xfId="0" applyNumberFormat="1" applyBorder="1"/>
    <xf numFmtId="0" fontId="0" fillId="0" borderId="0" xfId="0" quotePrefix="1" applyAlignment="1">
      <alignment horizontal="left"/>
    </xf>
    <xf numFmtId="164" fontId="0" fillId="0" borderId="3" xfId="0" applyNumberFormat="1" applyBorder="1"/>
    <xf numFmtId="0" fontId="4" fillId="0" borderId="0" xfId="0" applyFont="1"/>
    <xf numFmtId="0" fontId="0" fillId="0" borderId="0" xfId="0" quotePrefix="1"/>
    <xf numFmtId="0" fontId="7" fillId="0" borderId="0" xfId="0" applyFont="1"/>
    <xf numFmtId="0" fontId="6" fillId="0" borderId="0" xfId="0" applyFont="1"/>
    <xf numFmtId="164" fontId="0" fillId="0" borderId="0" xfId="0" applyNumberFormat="1" applyBorder="1"/>
    <xf numFmtId="0" fontId="0" fillId="0" borderId="0" xfId="0" applyAlignment="1">
      <alignment horizontal="right"/>
    </xf>
    <xf numFmtId="164" fontId="6" fillId="0" borderId="5" xfId="0" applyNumberFormat="1" applyFont="1" applyBorder="1"/>
    <xf numFmtId="0" fontId="7" fillId="0" borderId="0" xfId="0" quotePrefix="1" applyFont="1" applyAlignment="1">
      <alignment horizontal="left"/>
    </xf>
    <xf numFmtId="0" fontId="0" fillId="0" borderId="6" xfId="0" applyBorder="1"/>
    <xf numFmtId="164" fontId="0" fillId="0" borderId="7" xfId="0" applyNumberFormat="1" applyBorder="1"/>
    <xf numFmtId="165" fontId="0" fillId="0" borderId="7" xfId="1" applyNumberFormat="1" applyFont="1" applyBorder="1"/>
    <xf numFmtId="164" fontId="0" fillId="0" borderId="8" xfId="0" applyNumberFormat="1" applyBorder="1"/>
    <xf numFmtId="165" fontId="0" fillId="0" borderId="2" xfId="1" applyNumberFormat="1" applyFont="1" applyBorder="1"/>
    <xf numFmtId="0" fontId="0" fillId="0" borderId="0" xfId="0" applyBorder="1"/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1" xfId="0" applyNumberFormat="1" applyBorder="1"/>
    <xf numFmtId="165" fontId="0" fillId="0" borderId="3" xfId="0" applyNumberFormat="1" applyBorder="1"/>
    <xf numFmtId="164" fontId="6" fillId="0" borderId="3" xfId="0" applyNumberFormat="1" applyFont="1" applyBorder="1"/>
    <xf numFmtId="164" fontId="6" fillId="0" borderId="4" xfId="0" applyNumberFormat="1" applyFont="1" applyBorder="1"/>
    <xf numFmtId="0" fontId="0" fillId="0" borderId="1" xfId="0" applyBorder="1" applyAlignment="1">
      <alignment horizont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428625</xdr:colOff>
      <xdr:row>3</xdr:row>
      <xdr:rowOff>47625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57600" cy="61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428625</xdr:colOff>
      <xdr:row>3</xdr:row>
      <xdr:rowOff>47625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81425" cy="619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590550</xdr:colOff>
      <xdr:row>3</xdr:row>
      <xdr:rowOff>47625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914775" cy="619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47624</xdr:colOff>
      <xdr:row>25</xdr:row>
      <xdr:rowOff>47625</xdr:rowOff>
    </xdr:from>
    <xdr:to>
      <xdr:col>7</xdr:col>
      <xdr:colOff>142875</xdr:colOff>
      <xdr:row>28</xdr:row>
      <xdr:rowOff>123825</xdr:rowOff>
    </xdr:to>
    <xdr:sp macro="" textlink="">
      <xdr:nvSpPr>
        <xdr:cNvPr id="2" name="TekstSylinder 1"/>
        <xdr:cNvSpPr txBox="1"/>
      </xdr:nvSpPr>
      <xdr:spPr>
        <a:xfrm>
          <a:off x="3638549" y="3943350"/>
          <a:ext cx="3886201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Balanseligningen:</a:t>
          </a:r>
        </a:p>
        <a:p>
          <a:r>
            <a:rPr lang="nb-NO" sz="1100"/>
            <a:t>Eiendeler</a:t>
          </a:r>
          <a:r>
            <a:rPr lang="nb-NO" sz="1100" baseline="0"/>
            <a:t> = Egenkapital + gjeld (langsiktig gjeld + kortsiktig gjeld)</a:t>
          </a:r>
          <a:endParaRPr lang="nb-NO" sz="1100"/>
        </a:p>
      </xdr:txBody>
    </xdr:sp>
    <xdr:clientData/>
  </xdr:twoCellAnchor>
  <xdr:twoCellAnchor>
    <xdr:from>
      <xdr:col>2</xdr:col>
      <xdr:colOff>409575</xdr:colOff>
      <xdr:row>41</xdr:row>
      <xdr:rowOff>19050</xdr:rowOff>
    </xdr:from>
    <xdr:to>
      <xdr:col>4</xdr:col>
      <xdr:colOff>571500</xdr:colOff>
      <xdr:row>44</xdr:row>
      <xdr:rowOff>180975</xdr:rowOff>
    </xdr:to>
    <xdr:sp macro="" textlink="">
      <xdr:nvSpPr>
        <xdr:cNvPr id="3" name="TekstSylinder 2"/>
        <xdr:cNvSpPr txBox="1"/>
      </xdr:nvSpPr>
      <xdr:spPr>
        <a:xfrm>
          <a:off x="3133725" y="7000875"/>
          <a:ext cx="24669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Når vi kjenner 3 av de 4 beløpene som er ført på konto for egenkapital</a:t>
          </a:r>
          <a:r>
            <a:rPr lang="nb-NO" sz="1100" baseline="0"/>
            <a:t> </a:t>
          </a:r>
          <a:r>
            <a:rPr lang="nb-NO" sz="1100"/>
            <a:t>i løpet av året,</a:t>
          </a:r>
          <a:r>
            <a:rPr lang="nb-NO" sz="1100" baseline="0"/>
            <a:t> kan vi finne det fjerde.</a:t>
          </a:r>
          <a:endParaRPr lang="nb-NO" sz="1100"/>
        </a:p>
      </xdr:txBody>
    </xdr:sp>
    <xdr:clientData/>
  </xdr:twoCellAnchor>
  <xdr:twoCellAnchor>
    <xdr:from>
      <xdr:col>2</xdr:col>
      <xdr:colOff>419100</xdr:colOff>
      <xdr:row>49</xdr:row>
      <xdr:rowOff>114300</xdr:rowOff>
    </xdr:from>
    <xdr:to>
      <xdr:col>4</xdr:col>
      <xdr:colOff>581025</xdr:colOff>
      <xdr:row>53</xdr:row>
      <xdr:rowOff>9525</xdr:rowOff>
    </xdr:to>
    <xdr:sp macro="" textlink="">
      <xdr:nvSpPr>
        <xdr:cNvPr id="4" name="TekstSylinder 3"/>
        <xdr:cNvSpPr txBox="1"/>
      </xdr:nvSpPr>
      <xdr:spPr>
        <a:xfrm>
          <a:off x="3143250" y="8620125"/>
          <a:ext cx="2466975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Når varebeholdningen øker i løpet av året, </a:t>
          </a:r>
          <a:r>
            <a:rPr lang="nb-NO" sz="1100" baseline="0"/>
            <a:t> er </a:t>
          </a:r>
          <a:r>
            <a:rPr lang="nb-NO" sz="1100"/>
            <a:t> kjøpet  (vareutgiften)</a:t>
          </a:r>
          <a:r>
            <a:rPr lang="nb-NO" sz="1100" baseline="0"/>
            <a:t> større enn kostnaden. </a:t>
          </a:r>
          <a:endParaRPr lang="nb-NO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152401</xdr:colOff>
      <xdr:row>3</xdr:row>
      <xdr:rowOff>47625</xdr:rowOff>
    </xdr:to>
    <xdr:pic>
      <xdr:nvPicPr>
        <xdr:cNvPr id="5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505200" cy="619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428625</xdr:colOff>
      <xdr:row>3</xdr:row>
      <xdr:rowOff>47625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62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1"/>
  <sheetViews>
    <sheetView tabSelected="1" workbookViewId="0">
      <selection activeCell="D10" sqref="D10"/>
    </sheetView>
  </sheetViews>
  <sheetFormatPr baseColWidth="10" defaultRowHeight="15" x14ac:dyDescent="0.25"/>
  <cols>
    <col min="1" max="1" width="25.5703125" bestFit="1" customWidth="1"/>
  </cols>
  <sheetData>
    <row r="5" spans="1:2" x14ac:dyDescent="0.25">
      <c r="A5" s="1" t="s">
        <v>64</v>
      </c>
      <c r="B5" s="2"/>
    </row>
    <row r="6" spans="1:2" x14ac:dyDescent="0.25">
      <c r="A6" s="1"/>
      <c r="B6" s="2"/>
    </row>
    <row r="7" spans="1:2" x14ac:dyDescent="0.25">
      <c r="A7" s="3" t="s">
        <v>0</v>
      </c>
      <c r="B7" s="2"/>
    </row>
    <row r="8" spans="1:2" x14ac:dyDescent="0.25">
      <c r="A8" s="4" t="s">
        <v>1</v>
      </c>
      <c r="B8" s="2"/>
    </row>
    <row r="9" spans="1:2" x14ac:dyDescent="0.25">
      <c r="A9" s="5" t="s">
        <v>2</v>
      </c>
      <c r="B9" s="2"/>
    </row>
    <row r="10" spans="1:2" x14ac:dyDescent="0.25">
      <c r="A10" t="s">
        <v>3</v>
      </c>
      <c r="B10" s="6">
        <v>76400</v>
      </c>
    </row>
    <row r="11" spans="1:2" x14ac:dyDescent="0.25">
      <c r="A11" t="s">
        <v>4</v>
      </c>
      <c r="B11" s="7">
        <f>SUM(B10:B10)</f>
        <v>76400</v>
      </c>
    </row>
    <row r="12" spans="1:2" x14ac:dyDescent="0.25">
      <c r="A12" s="5" t="s">
        <v>5</v>
      </c>
      <c r="B12" s="2"/>
    </row>
    <row r="13" spans="1:2" x14ac:dyDescent="0.25">
      <c r="A13" t="s">
        <v>6</v>
      </c>
      <c r="B13" s="2">
        <v>316500</v>
      </c>
    </row>
    <row r="14" spans="1:2" x14ac:dyDescent="0.25">
      <c r="A14" t="s">
        <v>7</v>
      </c>
      <c r="B14" s="2">
        <v>1730</v>
      </c>
    </row>
    <row r="15" spans="1:2" x14ac:dyDescent="0.25">
      <c r="A15" t="s">
        <v>8</v>
      </c>
      <c r="B15" s="2">
        <v>4750</v>
      </c>
    </row>
    <row r="16" spans="1:2" x14ac:dyDescent="0.25">
      <c r="A16" s="8" t="s">
        <v>9</v>
      </c>
      <c r="B16" s="6">
        <f>37250+4160</f>
        <v>41410</v>
      </c>
    </row>
    <row r="17" spans="1:2" x14ac:dyDescent="0.25">
      <c r="A17" t="s">
        <v>10</v>
      </c>
      <c r="B17" s="7">
        <f>SUM(B13:B16)</f>
        <v>364390</v>
      </c>
    </row>
    <row r="18" spans="1:2" ht="15.75" thickBot="1" x14ac:dyDescent="0.3">
      <c r="A18" s="3" t="s">
        <v>11</v>
      </c>
      <c r="B18" s="9">
        <f>B11+B17</f>
        <v>440790</v>
      </c>
    </row>
    <row r="19" spans="1:2" ht="15.75" thickTop="1" x14ac:dyDescent="0.25">
      <c r="B19" s="2"/>
    </row>
    <row r="20" spans="1:2" x14ac:dyDescent="0.25">
      <c r="A20" s="4" t="s">
        <v>12</v>
      </c>
      <c r="B20" s="2"/>
    </row>
    <row r="21" spans="1:2" x14ac:dyDescent="0.25">
      <c r="A21" s="5" t="s">
        <v>13</v>
      </c>
      <c r="B21" s="2"/>
    </row>
    <row r="22" spans="1:2" x14ac:dyDescent="0.25">
      <c r="A22" t="s">
        <v>14</v>
      </c>
      <c r="B22" s="6">
        <v>201970</v>
      </c>
    </row>
    <row r="23" spans="1:2" x14ac:dyDescent="0.25">
      <c r="A23" s="5" t="s">
        <v>15</v>
      </c>
      <c r="B23" s="2"/>
    </row>
    <row r="24" spans="1:2" x14ac:dyDescent="0.25">
      <c r="A24" t="s">
        <v>16</v>
      </c>
      <c r="B24" s="6">
        <v>162400</v>
      </c>
    </row>
    <row r="25" spans="1:2" x14ac:dyDescent="0.25">
      <c r="A25" s="5" t="s">
        <v>17</v>
      </c>
      <c r="B25" s="2"/>
    </row>
    <row r="26" spans="1:2" x14ac:dyDescent="0.25">
      <c r="A26" t="s">
        <v>18</v>
      </c>
      <c r="B26" s="2">
        <v>49500</v>
      </c>
    </row>
    <row r="27" spans="1:2" x14ac:dyDescent="0.25">
      <c r="A27" t="s">
        <v>19</v>
      </c>
      <c r="B27" s="2">
        <v>24000</v>
      </c>
    </row>
    <row r="28" spans="1:2" x14ac:dyDescent="0.25">
      <c r="A28" t="s">
        <v>20</v>
      </c>
      <c r="B28" s="6">
        <v>2920</v>
      </c>
    </row>
    <row r="29" spans="1:2" x14ac:dyDescent="0.25">
      <c r="A29" t="s">
        <v>21</v>
      </c>
      <c r="B29" s="7">
        <f>SUM(B26:B28)</f>
        <v>76420</v>
      </c>
    </row>
    <row r="30" spans="1:2" ht="15.75" thickBot="1" x14ac:dyDescent="0.3">
      <c r="A30" s="3" t="s">
        <v>22</v>
      </c>
      <c r="B30" s="9">
        <f>B22+B24+B29</f>
        <v>440790</v>
      </c>
    </row>
    <row r="31" spans="1:2" ht="15.75" thickTop="1" x14ac:dyDescent="0.25">
      <c r="B31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18"/>
  <sheetViews>
    <sheetView workbookViewId="0">
      <selection activeCell="E10" sqref="E10"/>
    </sheetView>
  </sheetViews>
  <sheetFormatPr baseColWidth="10" defaultRowHeight="15" x14ac:dyDescent="0.25"/>
  <cols>
    <col min="1" max="1" width="20.7109375" bestFit="1" customWidth="1"/>
    <col min="2" max="2" width="18.140625" customWidth="1"/>
  </cols>
  <sheetData>
    <row r="5" spans="1:2" x14ac:dyDescent="0.25">
      <c r="A5" s="1" t="s">
        <v>65</v>
      </c>
      <c r="B5" s="2"/>
    </row>
    <row r="6" spans="1:2" x14ac:dyDescent="0.25">
      <c r="A6" s="1"/>
      <c r="B6" s="2"/>
    </row>
    <row r="7" spans="1:2" ht="15.75" x14ac:dyDescent="0.25">
      <c r="A7" s="10" t="s">
        <v>23</v>
      </c>
      <c r="B7" s="2"/>
    </row>
    <row r="8" spans="1:2" x14ac:dyDescent="0.25">
      <c r="A8" t="s">
        <v>24</v>
      </c>
      <c r="B8" s="6">
        <v>1730280</v>
      </c>
    </row>
    <row r="9" spans="1:2" x14ac:dyDescent="0.25">
      <c r="A9" t="s">
        <v>25</v>
      </c>
      <c r="B9" s="2">
        <v>1022780</v>
      </c>
    </row>
    <row r="10" spans="1:2" x14ac:dyDescent="0.25">
      <c r="A10" t="s">
        <v>26</v>
      </c>
      <c r="B10" s="2">
        <f>176300+22800</f>
        <v>199100</v>
      </c>
    </row>
    <row r="11" spans="1:2" x14ac:dyDescent="0.25">
      <c r="A11" t="s">
        <v>27</v>
      </c>
      <c r="B11" s="2">
        <v>17600</v>
      </c>
    </row>
    <row r="12" spans="1:2" x14ac:dyDescent="0.25">
      <c r="A12" t="s">
        <v>28</v>
      </c>
      <c r="B12" s="6">
        <f>1850+60500+14930+167410</f>
        <v>244690</v>
      </c>
    </row>
    <row r="13" spans="1:2" x14ac:dyDescent="0.25">
      <c r="A13" t="s">
        <v>29</v>
      </c>
      <c r="B13" s="7">
        <f>SUM(B9:B12)</f>
        <v>1484170</v>
      </c>
    </row>
    <row r="14" spans="1:2" x14ac:dyDescent="0.25">
      <c r="A14" t="s">
        <v>30</v>
      </c>
      <c r="B14" s="2">
        <f>B8-B13</f>
        <v>246110</v>
      </c>
    </row>
    <row r="15" spans="1:2" x14ac:dyDescent="0.25">
      <c r="A15" s="11" t="s">
        <v>31</v>
      </c>
      <c r="B15" s="2">
        <v>1410</v>
      </c>
    </row>
    <row r="16" spans="1:2" x14ac:dyDescent="0.25">
      <c r="A16" s="11" t="s">
        <v>32</v>
      </c>
      <c r="B16" s="6">
        <v>12030</v>
      </c>
    </row>
    <row r="17" spans="1:2" x14ac:dyDescent="0.25">
      <c r="A17" t="s">
        <v>33</v>
      </c>
      <c r="B17" s="7">
        <f>B14+B15-B16</f>
        <v>235490</v>
      </c>
    </row>
    <row r="18" spans="1:2" x14ac:dyDescent="0.25">
      <c r="B18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32"/>
  <sheetViews>
    <sheetView workbookViewId="0"/>
  </sheetViews>
  <sheetFormatPr baseColWidth="10" defaultRowHeight="15" x14ac:dyDescent="0.25"/>
  <cols>
    <col min="1" max="1" width="38.42578125" bestFit="1" customWidth="1"/>
  </cols>
  <sheetData>
    <row r="5" spans="1:2" x14ac:dyDescent="0.25">
      <c r="A5" s="1" t="s">
        <v>66</v>
      </c>
      <c r="B5" s="2"/>
    </row>
    <row r="6" spans="1:2" x14ac:dyDescent="0.25">
      <c r="A6" s="1"/>
      <c r="B6" s="2"/>
    </row>
    <row r="7" spans="1:2" x14ac:dyDescent="0.25">
      <c r="A7" s="3" t="s">
        <v>0</v>
      </c>
      <c r="B7" s="2"/>
    </row>
    <row r="8" spans="1:2" x14ac:dyDescent="0.25">
      <c r="A8" s="4" t="s">
        <v>1</v>
      </c>
      <c r="B8" s="2"/>
    </row>
    <row r="9" spans="1:2" x14ac:dyDescent="0.25">
      <c r="A9" s="5" t="s">
        <v>2</v>
      </c>
      <c r="B9" s="2"/>
    </row>
    <row r="10" spans="1:2" x14ac:dyDescent="0.25">
      <c r="A10" s="12" t="s">
        <v>34</v>
      </c>
      <c r="B10" s="2">
        <v>108000</v>
      </c>
    </row>
    <row r="11" spans="1:2" x14ac:dyDescent="0.25">
      <c r="A11" t="s">
        <v>3</v>
      </c>
      <c r="B11" s="6">
        <v>13000</v>
      </c>
    </row>
    <row r="12" spans="1:2" x14ac:dyDescent="0.25">
      <c r="A12" t="s">
        <v>4</v>
      </c>
      <c r="B12" s="7">
        <f>SUM(B10:B11)</f>
        <v>121000</v>
      </c>
    </row>
    <row r="13" spans="1:2" x14ac:dyDescent="0.25">
      <c r="A13" s="5" t="s">
        <v>5</v>
      </c>
      <c r="B13" s="2"/>
    </row>
    <row r="14" spans="1:2" x14ac:dyDescent="0.25">
      <c r="A14" t="s">
        <v>6</v>
      </c>
      <c r="B14" s="2">
        <v>216000</v>
      </c>
    </row>
    <row r="15" spans="1:2" x14ac:dyDescent="0.25">
      <c r="A15" t="s">
        <v>7</v>
      </c>
      <c r="B15" s="2">
        <v>107000</v>
      </c>
    </row>
    <row r="16" spans="1:2" x14ac:dyDescent="0.25">
      <c r="A16" s="8" t="s">
        <v>9</v>
      </c>
      <c r="B16" s="6">
        <f>35000+8000</f>
        <v>43000</v>
      </c>
    </row>
    <row r="17" spans="1:3" x14ac:dyDescent="0.25">
      <c r="A17" t="s">
        <v>10</v>
      </c>
      <c r="B17" s="7">
        <f>SUM(B14:B16)</f>
        <v>366000</v>
      </c>
    </row>
    <row r="18" spans="1:3" ht="15.75" thickBot="1" x14ac:dyDescent="0.3">
      <c r="A18" s="3" t="s">
        <v>11</v>
      </c>
      <c r="B18" s="9">
        <f>B12+B17</f>
        <v>487000</v>
      </c>
    </row>
    <row r="19" spans="1:3" ht="15.75" thickTop="1" x14ac:dyDescent="0.25">
      <c r="B19" s="2"/>
    </row>
    <row r="20" spans="1:3" x14ac:dyDescent="0.25">
      <c r="A20" s="4" t="s">
        <v>12</v>
      </c>
      <c r="B20" s="2"/>
    </row>
    <row r="21" spans="1:3" x14ac:dyDescent="0.25">
      <c r="A21" s="5" t="s">
        <v>13</v>
      </c>
      <c r="B21" s="2"/>
    </row>
    <row r="22" spans="1:3" x14ac:dyDescent="0.25">
      <c r="A22" t="s">
        <v>14</v>
      </c>
      <c r="B22" s="6">
        <f>B18-B24-B29</f>
        <v>139000</v>
      </c>
      <c r="C22" t="s">
        <v>35</v>
      </c>
    </row>
    <row r="23" spans="1:3" x14ac:dyDescent="0.25">
      <c r="A23" s="5" t="s">
        <v>15</v>
      </c>
      <c r="B23" s="2"/>
    </row>
    <row r="24" spans="1:3" x14ac:dyDescent="0.25">
      <c r="A24" t="s">
        <v>16</v>
      </c>
      <c r="B24" s="6">
        <v>227000</v>
      </c>
    </row>
    <row r="25" spans="1:3" x14ac:dyDescent="0.25">
      <c r="A25" s="5" t="s">
        <v>17</v>
      </c>
      <c r="B25" s="2"/>
    </row>
    <row r="26" spans="1:3" x14ac:dyDescent="0.25">
      <c r="A26" t="s">
        <v>18</v>
      </c>
      <c r="B26" s="2">
        <v>88000</v>
      </c>
    </row>
    <row r="27" spans="1:3" x14ac:dyDescent="0.25">
      <c r="A27" s="12" t="s">
        <v>36</v>
      </c>
      <c r="B27" s="2">
        <v>23000</v>
      </c>
    </row>
    <row r="28" spans="1:3" x14ac:dyDescent="0.25">
      <c r="A28" t="s">
        <v>20</v>
      </c>
      <c r="B28" s="6">
        <v>10000</v>
      </c>
    </row>
    <row r="29" spans="1:3" x14ac:dyDescent="0.25">
      <c r="A29" t="s">
        <v>21</v>
      </c>
      <c r="B29" s="7">
        <f>SUM(B26:B28)</f>
        <v>121000</v>
      </c>
    </row>
    <row r="30" spans="1:3" ht="15.75" thickBot="1" x14ac:dyDescent="0.3">
      <c r="A30" s="3" t="s">
        <v>22</v>
      </c>
      <c r="B30" s="9">
        <f>B22+B24+B29</f>
        <v>487000</v>
      </c>
    </row>
    <row r="31" spans="1:3" ht="15.75" thickTop="1" x14ac:dyDescent="0.25">
      <c r="B31" s="2"/>
    </row>
    <row r="32" spans="1:3" x14ac:dyDescent="0.25">
      <c r="A32" t="s">
        <v>37</v>
      </c>
      <c r="B32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55"/>
  <sheetViews>
    <sheetView workbookViewId="0">
      <selection activeCell="D5" sqref="D5"/>
    </sheetView>
  </sheetViews>
  <sheetFormatPr baseColWidth="10" defaultRowHeight="15" x14ac:dyDescent="0.25"/>
  <cols>
    <col min="1" max="1" width="26.42578125" bestFit="1" customWidth="1"/>
    <col min="2" max="2" width="12.42578125" bestFit="1" customWidth="1"/>
    <col min="4" max="4" width="20.7109375" bestFit="1" customWidth="1"/>
    <col min="5" max="5" width="12.42578125" bestFit="1" customWidth="1"/>
  </cols>
  <sheetData>
    <row r="5" spans="1:5" x14ac:dyDescent="0.25">
      <c r="A5" s="13" t="s">
        <v>68</v>
      </c>
    </row>
    <row r="7" spans="1:5" x14ac:dyDescent="0.25">
      <c r="A7" s="1" t="s">
        <v>67</v>
      </c>
      <c r="B7" s="2"/>
    </row>
    <row r="8" spans="1:5" ht="15.75" x14ac:dyDescent="0.25">
      <c r="A8" s="10" t="s">
        <v>0</v>
      </c>
      <c r="B8" s="2"/>
      <c r="D8" s="10" t="s">
        <v>23</v>
      </c>
      <c r="E8" s="2"/>
    </row>
    <row r="9" spans="1:5" x14ac:dyDescent="0.25">
      <c r="A9" s="4" t="s">
        <v>1</v>
      </c>
      <c r="B9" s="2"/>
      <c r="D9" s="13" t="s">
        <v>24</v>
      </c>
      <c r="E9" s="6">
        <v>3400000</v>
      </c>
    </row>
    <row r="10" spans="1:5" x14ac:dyDescent="0.25">
      <c r="A10" s="5" t="s">
        <v>2</v>
      </c>
      <c r="B10" s="2"/>
      <c r="D10" t="s">
        <v>25</v>
      </c>
      <c r="E10" s="2">
        <v>2090000</v>
      </c>
    </row>
    <row r="11" spans="1:5" x14ac:dyDescent="0.25">
      <c r="A11" t="s">
        <v>2</v>
      </c>
      <c r="B11" s="6">
        <v>800000</v>
      </c>
      <c r="D11" t="s">
        <v>26</v>
      </c>
      <c r="E11" s="2">
        <v>450000</v>
      </c>
    </row>
    <row r="12" spans="1:5" x14ac:dyDescent="0.25">
      <c r="A12" t="s">
        <v>4</v>
      </c>
      <c r="B12" s="7">
        <f>SUM(B11:B11)</f>
        <v>800000</v>
      </c>
      <c r="D12" t="s">
        <v>27</v>
      </c>
      <c r="E12" s="2">
        <v>100000</v>
      </c>
    </row>
    <row r="13" spans="1:5" x14ac:dyDescent="0.25">
      <c r="A13" s="5" t="s">
        <v>5</v>
      </c>
      <c r="B13" s="2"/>
      <c r="D13" t="s">
        <v>28</v>
      </c>
      <c r="E13" s="6">
        <v>330000</v>
      </c>
    </row>
    <row r="14" spans="1:5" x14ac:dyDescent="0.25">
      <c r="A14" t="s">
        <v>38</v>
      </c>
      <c r="B14" s="2">
        <v>555000</v>
      </c>
      <c r="D14" t="s">
        <v>29</v>
      </c>
      <c r="E14" s="7">
        <f>SUM(E10:E13)</f>
        <v>2970000</v>
      </c>
    </row>
    <row r="15" spans="1:5" x14ac:dyDescent="0.25">
      <c r="A15" t="s">
        <v>7</v>
      </c>
      <c r="B15" s="2">
        <v>20000</v>
      </c>
      <c r="D15" s="13" t="s">
        <v>30</v>
      </c>
      <c r="E15" s="2">
        <f>E9-E14</f>
        <v>430000</v>
      </c>
    </row>
    <row r="16" spans="1:5" x14ac:dyDescent="0.25">
      <c r="A16" t="s">
        <v>63</v>
      </c>
      <c r="B16" s="2">
        <v>20000</v>
      </c>
      <c r="D16" s="11" t="s">
        <v>32</v>
      </c>
      <c r="E16" s="6">
        <v>25000</v>
      </c>
    </row>
    <row r="17" spans="1:5" ht="15.75" thickBot="1" x14ac:dyDescent="0.3">
      <c r="A17" t="s">
        <v>10</v>
      </c>
      <c r="B17" s="7">
        <f ca="1">SUM(B14:B17)</f>
        <v>595000</v>
      </c>
      <c r="C17" s="13">
        <v>2</v>
      </c>
      <c r="D17" s="13" t="s">
        <v>39</v>
      </c>
      <c r="E17" s="9">
        <f>E15-E16</f>
        <v>405000</v>
      </c>
    </row>
    <row r="18" spans="1:5" ht="16.5" thickTop="1" thickBot="1" x14ac:dyDescent="0.3">
      <c r="A18" s="3" t="s">
        <v>11</v>
      </c>
      <c r="B18" s="9">
        <f ca="1">B12+B17</f>
        <v>1395000</v>
      </c>
    </row>
    <row r="19" spans="1:5" ht="16.5" thickTop="1" thickBot="1" x14ac:dyDescent="0.3">
      <c r="B19" s="2"/>
      <c r="D19" s="13"/>
      <c r="E19" s="29"/>
    </row>
    <row r="20" spans="1:5" ht="15.75" thickTop="1" x14ac:dyDescent="0.25">
      <c r="A20" s="4" t="s">
        <v>12</v>
      </c>
      <c r="B20" s="2"/>
    </row>
    <row r="21" spans="1:5" x14ac:dyDescent="0.25">
      <c r="A21" s="5" t="s">
        <v>13</v>
      </c>
      <c r="B21" s="2"/>
      <c r="C21" s="13">
        <v>1</v>
      </c>
      <c r="D21" t="s">
        <v>40</v>
      </c>
      <c r="E21" s="2">
        <f ca="1">B18</f>
        <v>1395000</v>
      </c>
    </row>
    <row r="22" spans="1:5" x14ac:dyDescent="0.25">
      <c r="A22" t="s">
        <v>13</v>
      </c>
      <c r="B22" s="6">
        <v>500000</v>
      </c>
      <c r="C22" s="15" t="s">
        <v>41</v>
      </c>
      <c r="D22" t="s">
        <v>14</v>
      </c>
      <c r="E22" s="2">
        <f>B22</f>
        <v>500000</v>
      </c>
    </row>
    <row r="23" spans="1:5" x14ac:dyDescent="0.25">
      <c r="A23" s="5" t="s">
        <v>15</v>
      </c>
      <c r="B23" s="2"/>
      <c r="C23" s="15" t="s">
        <v>41</v>
      </c>
      <c r="D23" t="s">
        <v>42</v>
      </c>
      <c r="E23" s="6">
        <f>B28</f>
        <v>245000</v>
      </c>
    </row>
    <row r="24" spans="1:5" ht="15.75" thickBot="1" x14ac:dyDescent="0.3">
      <c r="A24" t="s">
        <v>43</v>
      </c>
      <c r="B24" s="6">
        <v>650000</v>
      </c>
      <c r="C24" s="15" t="s">
        <v>44</v>
      </c>
      <c r="D24" s="13" t="s">
        <v>43</v>
      </c>
      <c r="E24" s="28">
        <f ca="1">E21-E22-E23</f>
        <v>650000</v>
      </c>
    </row>
    <row r="25" spans="1:5" ht="15.75" thickTop="1" x14ac:dyDescent="0.25">
      <c r="A25" s="5" t="s">
        <v>17</v>
      </c>
      <c r="B25" s="2"/>
    </row>
    <row r="26" spans="1:5" x14ac:dyDescent="0.25">
      <c r="A26" t="s">
        <v>18</v>
      </c>
      <c r="B26" s="2">
        <v>130000</v>
      </c>
    </row>
    <row r="27" spans="1:5" x14ac:dyDescent="0.25">
      <c r="A27" s="12" t="s">
        <v>20</v>
      </c>
      <c r="B27" s="2">
        <v>115000</v>
      </c>
    </row>
    <row r="28" spans="1:5" x14ac:dyDescent="0.25">
      <c r="A28" t="s">
        <v>21</v>
      </c>
      <c r="B28" s="7">
        <f>SUM(B26:B27)</f>
        <v>245000</v>
      </c>
    </row>
    <row r="29" spans="1:5" ht="15.75" thickBot="1" x14ac:dyDescent="0.3">
      <c r="A29" s="3" t="s">
        <v>22</v>
      </c>
      <c r="B29" s="9">
        <f>B22+B24+B28</f>
        <v>1395000</v>
      </c>
    </row>
    <row r="30" spans="1:5" ht="15.75" thickTop="1" x14ac:dyDescent="0.25"/>
    <row r="32" spans="1:5" x14ac:dyDescent="0.25">
      <c r="A32" s="13" t="s">
        <v>45</v>
      </c>
    </row>
    <row r="33" spans="1:3" x14ac:dyDescent="0.25">
      <c r="B33" s="30" t="s">
        <v>46</v>
      </c>
      <c r="C33" s="30"/>
    </row>
    <row r="34" spans="1:3" x14ac:dyDescent="0.25">
      <c r="A34" s="13" t="s">
        <v>47</v>
      </c>
      <c r="C34" s="16">
        <f>B39-C37</f>
        <v>345000</v>
      </c>
    </row>
    <row r="35" spans="1:3" x14ac:dyDescent="0.25">
      <c r="A35" s="17" t="s">
        <v>48</v>
      </c>
      <c r="B35" s="6">
        <v>250000</v>
      </c>
      <c r="C35" s="18"/>
    </row>
    <row r="36" spans="1:3" x14ac:dyDescent="0.25">
      <c r="A36" t="s">
        <v>49</v>
      </c>
      <c r="B36" s="14">
        <f>SUM(B34:B35)</f>
        <v>250000</v>
      </c>
      <c r="C36" s="19">
        <f>SUM(C34:C35)</f>
        <v>345000</v>
      </c>
    </row>
    <row r="37" spans="1:3" x14ac:dyDescent="0.25">
      <c r="A37" t="s">
        <v>50</v>
      </c>
      <c r="B37" s="14"/>
      <c r="C37" s="20">
        <v>405000</v>
      </c>
    </row>
    <row r="38" spans="1:3" x14ac:dyDescent="0.25">
      <c r="A38" t="s">
        <v>51</v>
      </c>
      <c r="B38" s="6">
        <v>500000</v>
      </c>
      <c r="C38" s="18"/>
    </row>
    <row r="39" spans="1:3" ht="15.75" thickBot="1" x14ac:dyDescent="0.3">
      <c r="B39" s="9">
        <f>SUM(B36:B38)</f>
        <v>750000</v>
      </c>
      <c r="C39" s="21">
        <f>SUM(C36:C38)</f>
        <v>750000</v>
      </c>
    </row>
    <row r="40" spans="1:3" ht="15.75" thickTop="1" x14ac:dyDescent="0.25">
      <c r="B40" s="14"/>
    </row>
    <row r="41" spans="1:3" x14ac:dyDescent="0.25">
      <c r="B41" s="14"/>
    </row>
    <row r="42" spans="1:3" x14ac:dyDescent="0.25">
      <c r="A42" t="s">
        <v>52</v>
      </c>
      <c r="B42" s="14" t="s">
        <v>53</v>
      </c>
    </row>
    <row r="43" spans="1:3" x14ac:dyDescent="0.25">
      <c r="A43" s="11" t="s">
        <v>54</v>
      </c>
      <c r="B43" s="14">
        <v>405000</v>
      </c>
    </row>
    <row r="44" spans="1:3" x14ac:dyDescent="0.25">
      <c r="A44" t="s">
        <v>55</v>
      </c>
      <c r="B44" s="6">
        <v>250000</v>
      </c>
    </row>
    <row r="45" spans="1:3" x14ac:dyDescent="0.25">
      <c r="A45" t="s">
        <v>56</v>
      </c>
      <c r="B45" s="22">
        <v>500000</v>
      </c>
    </row>
    <row r="46" spans="1:3" x14ac:dyDescent="0.25">
      <c r="B46" s="23"/>
    </row>
    <row r="47" spans="1:3" x14ac:dyDescent="0.25">
      <c r="A47" s="13" t="s">
        <v>57</v>
      </c>
    </row>
    <row r="48" spans="1:3" x14ac:dyDescent="0.25">
      <c r="A48" t="s">
        <v>58</v>
      </c>
      <c r="B48" s="24">
        <v>505000</v>
      </c>
    </row>
    <row r="49" spans="1:2" x14ac:dyDescent="0.25">
      <c r="A49" t="s">
        <v>59</v>
      </c>
      <c r="B49" s="25">
        <v>555000</v>
      </c>
    </row>
    <row r="50" spans="1:2" x14ac:dyDescent="0.25">
      <c r="A50" t="s">
        <v>60</v>
      </c>
      <c r="B50" s="22">
        <f>B49-B48</f>
        <v>50000</v>
      </c>
    </row>
    <row r="52" spans="1:2" x14ac:dyDescent="0.25">
      <c r="A52" t="s">
        <v>25</v>
      </c>
      <c r="B52" s="24">
        <v>2090000</v>
      </c>
    </row>
    <row r="53" spans="1:2" x14ac:dyDescent="0.25">
      <c r="A53" t="s">
        <v>61</v>
      </c>
      <c r="B53" s="26">
        <f>B50</f>
        <v>50000</v>
      </c>
    </row>
    <row r="54" spans="1:2" ht="15.75" thickBot="1" x14ac:dyDescent="0.3">
      <c r="A54" t="s">
        <v>62</v>
      </c>
      <c r="B54" s="27">
        <f>B52+B53</f>
        <v>2140000</v>
      </c>
    </row>
    <row r="55" spans="1:2" ht="15.75" thickTop="1" x14ac:dyDescent="0.25"/>
  </sheetData>
  <mergeCells count="1">
    <mergeCell ref="B33:C3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"/>
  <sheetViews>
    <sheetView workbookViewId="0">
      <selection activeCell="A6" sqref="A6"/>
    </sheetView>
  </sheetViews>
  <sheetFormatPr baseColWidth="10" defaultRowHeight="15" x14ac:dyDescent="0.25"/>
  <sheetData>
    <row r="6" spans="1:1" x14ac:dyDescent="0.25">
      <c r="A6" s="13" t="s">
        <v>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6.1</vt:lpstr>
      <vt:lpstr>6.2</vt:lpstr>
      <vt:lpstr>6.3</vt:lpstr>
      <vt:lpstr>6.4</vt:lpstr>
      <vt:lpstr>6.5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Annelise</dc:creator>
  <cp:lastModifiedBy>Marta Gandzel</cp:lastModifiedBy>
  <dcterms:created xsi:type="dcterms:W3CDTF">2014-06-24T13:49:17Z</dcterms:created>
  <dcterms:modified xsi:type="dcterms:W3CDTF">2014-08-28T10:31:31Z</dcterms:modified>
</cp:coreProperties>
</file>